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ly\Desktop\"/>
    </mc:Choice>
  </mc:AlternateContent>
  <bookViews>
    <workbookView xWindow="0" yWindow="0" windowWidth="28800" windowHeight="12435"/>
  </bookViews>
  <sheets>
    <sheet name="Math &amp; Trig" sheetId="2" r:id="rId1"/>
    <sheet name="Date &amp; Time " sheetId="1" r:id="rId2"/>
    <sheet name="Text" sheetId="3" r:id="rId3"/>
    <sheet name="Statistical" sheetId="4" r:id="rId4"/>
    <sheet name="Lookup &amp; Reference" sheetId="5" r:id="rId5"/>
    <sheet name="Logical" sheetId="6" r:id="rId6"/>
    <sheet name="Financial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5" i="2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5" i="7"/>
  <c r="C11" i="7"/>
  <c r="C10" i="7"/>
  <c r="C9" i="7"/>
  <c r="M5" i="6"/>
  <c r="M6" i="6"/>
  <c r="M7" i="6"/>
  <c r="M8" i="6"/>
  <c r="M9" i="6"/>
  <c r="M10" i="6"/>
  <c r="M11" i="6"/>
  <c r="M12" i="6"/>
  <c r="M4" i="6"/>
  <c r="S12" i="6"/>
  <c r="I12" i="6"/>
  <c r="D12" i="6"/>
  <c r="S11" i="6"/>
  <c r="I11" i="6"/>
  <c r="D11" i="6"/>
  <c r="S10" i="6"/>
  <c r="I10" i="6"/>
  <c r="D10" i="6"/>
  <c r="S9" i="6"/>
  <c r="I9" i="6"/>
  <c r="D9" i="6"/>
  <c r="S8" i="6"/>
  <c r="I8" i="6"/>
  <c r="D8" i="6"/>
  <c r="S7" i="6"/>
  <c r="I7" i="6"/>
  <c r="D7" i="6"/>
  <c r="S6" i="6"/>
  <c r="I6" i="6"/>
  <c r="D6" i="6"/>
  <c r="S5" i="6"/>
  <c r="I5" i="6"/>
  <c r="D5" i="6"/>
  <c r="S4" i="6"/>
  <c r="I4" i="6"/>
  <c r="D4" i="6"/>
  <c r="M21" i="3"/>
  <c r="M20" i="3"/>
  <c r="M19" i="3"/>
  <c r="M18" i="3"/>
  <c r="M17" i="3"/>
  <c r="M16" i="3"/>
  <c r="M15" i="3"/>
  <c r="M14" i="3"/>
  <c r="S12" i="5" l="1"/>
  <c r="T8" i="5"/>
  <c r="S8" i="5"/>
  <c r="R8" i="5"/>
  <c r="Q8" i="5"/>
  <c r="P8" i="5"/>
  <c r="O8" i="5"/>
  <c r="K6" i="5"/>
  <c r="F13" i="5"/>
  <c r="G13" i="5" s="1"/>
  <c r="H13" i="5" s="1"/>
  <c r="I13" i="5" s="1"/>
  <c r="J13" i="5" s="1"/>
  <c r="K13" i="5" s="1"/>
  <c r="K9" i="5"/>
  <c r="K8" i="5"/>
  <c r="K7" i="5"/>
  <c r="K5" i="5"/>
  <c r="K4" i="5"/>
  <c r="C5" i="5"/>
  <c r="C4" i="5"/>
  <c r="C3" i="5"/>
  <c r="Z3" i="4" l="1"/>
  <c r="W4" i="4"/>
  <c r="T4" i="4"/>
  <c r="Q4" i="4"/>
  <c r="N4" i="4"/>
  <c r="K4" i="4"/>
  <c r="H4" i="4"/>
  <c r="E4" i="4"/>
  <c r="B4" i="4"/>
  <c r="W8" i="3"/>
  <c r="W7" i="3"/>
  <c r="W6" i="3"/>
  <c r="W5" i="3"/>
  <c r="W4" i="3"/>
  <c r="W3" i="3"/>
  <c r="J17" i="3"/>
  <c r="J16" i="3"/>
  <c r="J15" i="3"/>
  <c r="J14" i="3"/>
  <c r="J13" i="3"/>
  <c r="G14" i="3"/>
  <c r="G15" i="3"/>
  <c r="G16" i="3"/>
  <c r="G17" i="3"/>
  <c r="G18" i="3"/>
  <c r="G13" i="3"/>
  <c r="C14" i="3"/>
  <c r="C15" i="3"/>
  <c r="C16" i="3"/>
  <c r="C17" i="3"/>
  <c r="C18" i="3"/>
  <c r="C13" i="3"/>
  <c r="T4" i="3"/>
  <c r="T5" i="3"/>
  <c r="T6" i="3"/>
  <c r="T7" i="3"/>
  <c r="T8" i="3"/>
  <c r="T3" i="3"/>
  <c r="Q4" i="3"/>
  <c r="Q5" i="3"/>
  <c r="Q6" i="3"/>
  <c r="Q7" i="3"/>
  <c r="Q8" i="3"/>
  <c r="Q3" i="3"/>
  <c r="N4" i="3"/>
  <c r="N5" i="3"/>
  <c r="N6" i="3"/>
  <c r="N7" i="3"/>
  <c r="N8" i="3"/>
  <c r="N3" i="3"/>
  <c r="K4" i="3"/>
  <c r="K5" i="3"/>
  <c r="K6" i="3"/>
  <c r="K7" i="3"/>
  <c r="K8" i="3"/>
  <c r="K3" i="3"/>
  <c r="H4" i="3"/>
  <c r="H5" i="3"/>
  <c r="H6" i="3"/>
  <c r="H7" i="3"/>
  <c r="H8" i="3"/>
  <c r="H3" i="3"/>
  <c r="E4" i="3"/>
  <c r="E5" i="3"/>
  <c r="E6" i="3"/>
  <c r="E7" i="3"/>
  <c r="E8" i="3"/>
  <c r="E3" i="3"/>
  <c r="B8" i="3"/>
  <c r="B7" i="3"/>
  <c r="B6" i="3"/>
  <c r="B5" i="3"/>
  <c r="B4" i="3"/>
  <c r="B3" i="3"/>
  <c r="O10" i="1"/>
  <c r="O11" i="1"/>
  <c r="O9" i="1"/>
  <c r="J10" i="1"/>
  <c r="J11" i="1"/>
  <c r="J9" i="1"/>
  <c r="G10" i="1"/>
  <c r="G11" i="1"/>
  <c r="G9" i="1"/>
  <c r="D11" i="1"/>
  <c r="D10" i="1"/>
  <c r="D9" i="1"/>
  <c r="K4" i="1"/>
  <c r="K5" i="1"/>
  <c r="K3" i="1"/>
  <c r="J4" i="1"/>
  <c r="J5" i="1"/>
  <c r="J3" i="1"/>
  <c r="I4" i="1"/>
  <c r="I5" i="1"/>
  <c r="I3" i="1"/>
  <c r="V4" i="1"/>
  <c r="V5" i="1"/>
  <c r="V6" i="1"/>
  <c r="V7" i="1"/>
  <c r="V3" i="1"/>
  <c r="U4" i="1"/>
  <c r="U5" i="1"/>
  <c r="U6" i="1"/>
  <c r="U7" i="1"/>
  <c r="U3" i="1"/>
  <c r="N4" i="1"/>
  <c r="E4" i="1"/>
  <c r="T7" i="1"/>
  <c r="T6" i="1"/>
  <c r="T5" i="1"/>
  <c r="T4" i="1"/>
  <c r="T3" i="1"/>
  <c r="B4" i="1"/>
  <c r="D41" i="2"/>
  <c r="D40" i="2"/>
  <c r="D39" i="2"/>
  <c r="D38" i="2"/>
  <c r="D37" i="2"/>
  <c r="D36" i="2"/>
  <c r="D35" i="2"/>
  <c r="D34" i="2"/>
  <c r="D33" i="2"/>
  <c r="U27" i="2"/>
  <c r="U26" i="2"/>
  <c r="U25" i="2"/>
  <c r="U24" i="2"/>
  <c r="U23" i="2"/>
  <c r="U22" i="2"/>
  <c r="U21" i="2"/>
  <c r="U20" i="2"/>
  <c r="U19" i="2"/>
  <c r="R25" i="2"/>
  <c r="O25" i="2"/>
  <c r="R24" i="2"/>
  <c r="O24" i="2"/>
  <c r="R23" i="2"/>
  <c r="O23" i="2"/>
  <c r="R22" i="2"/>
  <c r="O22" i="2"/>
  <c r="R21" i="2"/>
  <c r="O21" i="2"/>
  <c r="R20" i="2"/>
  <c r="O20" i="2"/>
  <c r="R19" i="2"/>
  <c r="O19" i="2"/>
  <c r="K25" i="2"/>
  <c r="K24" i="2"/>
  <c r="K23" i="2"/>
  <c r="K22" i="2"/>
  <c r="K21" i="2"/>
  <c r="K20" i="2"/>
  <c r="K19" i="2"/>
  <c r="H21" i="2"/>
  <c r="E27" i="2"/>
  <c r="E26" i="2"/>
  <c r="E25" i="2"/>
  <c r="E24" i="2"/>
  <c r="E23" i="2"/>
  <c r="E22" i="2"/>
  <c r="E21" i="2"/>
  <c r="E20" i="2"/>
  <c r="E19" i="2"/>
  <c r="U7" i="2"/>
  <c r="R13" i="2" l="1"/>
  <c r="R12" i="2"/>
  <c r="R11" i="2"/>
  <c r="R10" i="2"/>
  <c r="R9" i="2"/>
  <c r="R8" i="2"/>
  <c r="R7" i="2"/>
  <c r="R6" i="2"/>
  <c r="R5" i="2"/>
  <c r="O13" i="2"/>
  <c r="O12" i="2"/>
  <c r="O11" i="2"/>
  <c r="O10" i="2"/>
  <c r="O9" i="2"/>
  <c r="O8" i="2"/>
  <c r="O7" i="2"/>
  <c r="O6" i="2"/>
  <c r="O5" i="2"/>
  <c r="L13" i="2"/>
  <c r="L12" i="2"/>
  <c r="L11" i="2"/>
  <c r="L10" i="2"/>
  <c r="L9" i="2"/>
  <c r="L8" i="2"/>
  <c r="L7" i="2"/>
  <c r="L6" i="2"/>
  <c r="L5" i="2"/>
  <c r="H9" i="2"/>
  <c r="H10" i="2"/>
  <c r="H11" i="2"/>
  <c r="H12" i="2"/>
  <c r="H13" i="2"/>
  <c r="H8" i="2"/>
  <c r="H7" i="2"/>
  <c r="H6" i="2"/>
  <c r="H5" i="2"/>
  <c r="B13" i="2"/>
  <c r="B12" i="2"/>
  <c r="B11" i="2"/>
  <c r="B10" i="2"/>
  <c r="B9" i="2"/>
  <c r="B8" i="2"/>
  <c r="B7" i="2"/>
  <c r="B6" i="2"/>
  <c r="B5" i="2"/>
</calcChain>
</file>

<file path=xl/comments1.xml><?xml version="1.0" encoding="utf-8"?>
<comments xmlns="http://schemas.openxmlformats.org/spreadsheetml/2006/main">
  <authors>
    <author>Rohit Verma</author>
  </authors>
  <commentList>
    <comment ref="D26" authorId="0" shapeId="0">
      <text>
        <r>
          <rPr>
            <b/>
            <sz val="9"/>
            <color indexed="81"/>
            <rFont val="Tahoma"/>
            <family val="2"/>
          </rPr>
          <t>Rohit Verma:</t>
        </r>
        <r>
          <rPr>
            <sz val="9"/>
            <color indexed="81"/>
            <rFont val="Tahoma"/>
            <family val="2"/>
          </rPr>
          <t xml:space="preserve">
jhkgh</t>
        </r>
      </text>
    </comment>
  </commentList>
</comments>
</file>

<file path=xl/sharedStrings.xml><?xml version="1.0" encoding="utf-8"?>
<sst xmlns="http://schemas.openxmlformats.org/spreadsheetml/2006/main" count="359" uniqueCount="138">
  <si>
    <t>Number</t>
  </si>
  <si>
    <t>Odd Function</t>
  </si>
  <si>
    <t>Even Function</t>
  </si>
  <si>
    <t xml:space="preserve"> Result</t>
  </si>
  <si>
    <t>Result</t>
  </si>
  <si>
    <t>FACT Function</t>
  </si>
  <si>
    <t>Power</t>
  </si>
  <si>
    <t>ROMAN</t>
  </si>
  <si>
    <t>Sqrt Result</t>
  </si>
  <si>
    <t>Name</t>
  </si>
  <si>
    <t>Item name</t>
  </si>
  <si>
    <t>Qty</t>
  </si>
  <si>
    <t>Rate</t>
  </si>
  <si>
    <t>Amount</t>
  </si>
  <si>
    <t>Neha</t>
  </si>
  <si>
    <t>ram</t>
  </si>
  <si>
    <t>Nelam</t>
  </si>
  <si>
    <t>Raju Kumar</t>
  </si>
  <si>
    <t>Juber Khan</t>
  </si>
  <si>
    <t>Keyboard</t>
  </si>
  <si>
    <t>Rahul</t>
  </si>
  <si>
    <t>Raj kumar</t>
  </si>
  <si>
    <t>Aman Kumar</t>
  </si>
  <si>
    <t>Mouse</t>
  </si>
  <si>
    <t>neha</t>
  </si>
  <si>
    <t>Rajesh</t>
  </si>
  <si>
    <t>Div</t>
  </si>
  <si>
    <t>ABS Function</t>
  </si>
  <si>
    <t>Round Function</t>
  </si>
  <si>
    <t>Mod Function</t>
  </si>
  <si>
    <t>Int Function</t>
  </si>
  <si>
    <t>Sumif Function</t>
  </si>
  <si>
    <t>Sqrt Function</t>
  </si>
  <si>
    <t>SUM Function</t>
  </si>
  <si>
    <t>Product Formula</t>
  </si>
  <si>
    <t>QTY</t>
  </si>
  <si>
    <t>Total</t>
  </si>
  <si>
    <t>TODAY</t>
  </si>
  <si>
    <t>NOW</t>
  </si>
  <si>
    <t>month</t>
  </si>
  <si>
    <t>year</t>
  </si>
  <si>
    <t>TIME</t>
  </si>
  <si>
    <t>Insert Date Time</t>
  </si>
  <si>
    <t>Insert Today date</t>
  </si>
  <si>
    <t>Hour</t>
  </si>
  <si>
    <t>Time</t>
  </si>
  <si>
    <t>Minute</t>
  </si>
  <si>
    <t>Secound</t>
  </si>
  <si>
    <t>Date</t>
  </si>
  <si>
    <t>Day</t>
  </si>
  <si>
    <t>Month</t>
  </si>
  <si>
    <t>Year</t>
  </si>
  <si>
    <t>Lower</t>
  </si>
  <si>
    <t>Proper</t>
  </si>
  <si>
    <t>Upper</t>
  </si>
  <si>
    <t>RAHUL</t>
  </si>
  <si>
    <t>Ram MoHAn</t>
  </si>
  <si>
    <t>RAJ KUMAR</t>
  </si>
  <si>
    <t>kamlesh</t>
  </si>
  <si>
    <t>Left</t>
  </si>
  <si>
    <t>Right</t>
  </si>
  <si>
    <t>Mid</t>
  </si>
  <si>
    <t>Len</t>
  </si>
  <si>
    <t>Ram Mohan</t>
  </si>
  <si>
    <t>Raj Kumar</t>
  </si>
  <si>
    <t>Kamlesh</t>
  </si>
  <si>
    <t>CONCATENATE</t>
  </si>
  <si>
    <t>First Name</t>
  </si>
  <si>
    <t>Last Name</t>
  </si>
  <si>
    <t>Kumar</t>
  </si>
  <si>
    <t>Sudheer</t>
  </si>
  <si>
    <t>Verma</t>
  </si>
  <si>
    <t>Mishra</t>
  </si>
  <si>
    <t>Arvind</t>
  </si>
  <si>
    <t>Raj</t>
  </si>
  <si>
    <t>Gupta</t>
  </si>
  <si>
    <t>Suneel</t>
  </si>
  <si>
    <t>EXACT</t>
  </si>
  <si>
    <t>Trim</t>
  </si>
  <si>
    <t xml:space="preserve">       RAHUL</t>
  </si>
  <si>
    <t xml:space="preserve">Rahul            </t>
  </si>
  <si>
    <t>Ram               MoHAn</t>
  </si>
  <si>
    <t xml:space="preserve">    RAJ KUMAR</t>
  </si>
  <si>
    <t>Rept Formula</t>
  </si>
  <si>
    <t>manoj</t>
  </si>
  <si>
    <t>upciss</t>
  </si>
  <si>
    <t>Average</t>
  </si>
  <si>
    <t>Average A</t>
  </si>
  <si>
    <t>A</t>
  </si>
  <si>
    <t>h</t>
  </si>
  <si>
    <t>Count</t>
  </si>
  <si>
    <t>CountA</t>
  </si>
  <si>
    <t>Count Blank</t>
  </si>
  <si>
    <t>Data</t>
  </si>
  <si>
    <t>upciss prime</t>
  </si>
  <si>
    <t>Hyperlink</t>
  </si>
  <si>
    <t>Adca Full Course</t>
  </si>
  <si>
    <t>CCC Full Course</t>
  </si>
  <si>
    <t>Tally Full Course</t>
  </si>
  <si>
    <t>ID Number</t>
  </si>
  <si>
    <t>Hindi</t>
  </si>
  <si>
    <t>English</t>
  </si>
  <si>
    <t>Math</t>
  </si>
  <si>
    <t>Art</t>
  </si>
  <si>
    <t>Rahul Kumar</t>
  </si>
  <si>
    <t>Mohan Kumar</t>
  </si>
  <si>
    <t>Rohan Kumar</t>
  </si>
  <si>
    <t>Vikash Kumar</t>
  </si>
  <si>
    <t>Naresh Gupta</t>
  </si>
  <si>
    <t>Hlookup &amp; Match Function</t>
  </si>
  <si>
    <t>Vlookup Function</t>
  </si>
  <si>
    <t>Dollar</t>
  </si>
  <si>
    <t>And</t>
  </si>
  <si>
    <t>OR</t>
  </si>
  <si>
    <t>IF</t>
  </si>
  <si>
    <t>Course</t>
  </si>
  <si>
    <t>Marks</t>
  </si>
  <si>
    <t>High School</t>
  </si>
  <si>
    <t>ADCA</t>
  </si>
  <si>
    <t>Enter</t>
  </si>
  <si>
    <t>CCC</t>
  </si>
  <si>
    <t>Eight</t>
  </si>
  <si>
    <t>ADFA</t>
  </si>
  <si>
    <t>Forth</t>
  </si>
  <si>
    <t>Class</t>
  </si>
  <si>
    <t>Salary</t>
  </si>
  <si>
    <t>Not</t>
  </si>
  <si>
    <t>Loan Amount</t>
  </si>
  <si>
    <t xml:space="preserve">Interset Rate </t>
  </si>
  <si>
    <t>Loan Period</t>
  </si>
  <si>
    <t>PMT ( Monthly EMI)</t>
  </si>
  <si>
    <t>IPMT (Intrest)</t>
  </si>
  <si>
    <t>PPMT (Principal Amount)</t>
  </si>
  <si>
    <t>Monthly EMI</t>
  </si>
  <si>
    <t>Intrest Rate</t>
  </si>
  <si>
    <t>Principal Amount</t>
  </si>
  <si>
    <t>Power Function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</si>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</sst>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9]dd\-mmm\-yy;@"/>
    <numFmt numFmtId="165" formatCode="[$-409]d\-mmm\-yy;@"/>
    <numFmt numFmtId="166" formatCode="[$-409]h:mm\ AM/PM;@"/>
    <numFmt numFmtId="167" formatCode="[$-409]d/mmm/yyyy;@"/>
    <numFmt numFmtId="168" formatCode="[$₹-439]#,##0.00"/>
    <numFmt numFmtId="169" formatCode="[$₹-439]#,##0.00;[Red][$₹-439]\-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5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" fillId="0" borderId="0" xfId="0" applyFont="1"/>
    <xf numFmtId="0" fontId="5" fillId="0" borderId="4" xfId="0" applyFont="1" applyBorder="1" applyAlignment="1">
      <alignment horizontal="left"/>
    </xf>
    <xf numFmtId="0" fontId="0" fillId="0" borderId="4" xfId="0" applyBorder="1"/>
    <xf numFmtId="0" fontId="5" fillId="0" borderId="4" xfId="0" applyFont="1" applyBorder="1"/>
    <xf numFmtId="0" fontId="5" fillId="0" borderId="0" xfId="0" applyFont="1"/>
    <xf numFmtId="0" fontId="9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4" xfId="0" applyFont="1" applyBorder="1"/>
    <xf numFmtId="166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left"/>
    </xf>
    <xf numFmtId="0" fontId="4" fillId="2" borderId="4" xfId="0" applyFont="1" applyFill="1" applyBorder="1"/>
    <xf numFmtId="0" fontId="4" fillId="2" borderId="1" xfId="0" applyFont="1" applyFill="1" applyBorder="1"/>
    <xf numFmtId="14" fontId="5" fillId="0" borderId="4" xfId="0" applyNumberFormat="1" applyFont="1" applyBorder="1"/>
    <xf numFmtId="0" fontId="6" fillId="3" borderId="11" xfId="0" applyFont="1" applyFill="1" applyBorder="1" applyAlignment="1">
      <alignment horizontal="center" vertical="center"/>
    </xf>
    <xf numFmtId="0" fontId="11" fillId="0" borderId="0" xfId="0" applyFont="1"/>
    <xf numFmtId="0" fontId="5" fillId="0" borderId="9" xfId="0" applyFont="1" applyBorder="1" applyAlignment="1">
      <alignment horizontal="left"/>
    </xf>
    <xf numFmtId="0" fontId="0" fillId="0" borderId="4" xfId="0" applyFont="1" applyBorder="1"/>
    <xf numFmtId="0" fontId="0" fillId="0" borderId="4" xfId="0" applyBorder="1" applyAlignment="1">
      <alignment horizontal="right"/>
    </xf>
    <xf numFmtId="0" fontId="6" fillId="3" borderId="4" xfId="0" applyFont="1" applyFill="1" applyBorder="1" applyAlignment="1">
      <alignment horizontal="center" vertical="center"/>
    </xf>
    <xf numFmtId="0" fontId="14" fillId="0" borderId="4" xfId="1" applyFont="1" applyBorder="1"/>
    <xf numFmtId="167" fontId="12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16" fillId="7" borderId="4" xfId="0" applyFont="1" applyFill="1" applyBorder="1"/>
    <xf numFmtId="0" fontId="16" fillId="0" borderId="4" xfId="0" applyFont="1" applyBorder="1" applyAlignment="1">
      <alignment horizontal="center"/>
    </xf>
    <xf numFmtId="9" fontId="16" fillId="0" borderId="4" xfId="0" applyNumberFormat="1" applyFont="1" applyBorder="1" applyAlignment="1">
      <alignment horizontal="center"/>
    </xf>
    <xf numFmtId="0" fontId="15" fillId="2" borderId="15" xfId="0" applyFont="1" applyFill="1" applyBorder="1"/>
    <xf numFmtId="168" fontId="10" fillId="0" borderId="10" xfId="0" applyNumberFormat="1" applyFont="1" applyBorder="1"/>
    <xf numFmtId="169" fontId="10" fillId="0" borderId="10" xfId="0" applyNumberFormat="1" applyFont="1" applyBorder="1"/>
    <xf numFmtId="0" fontId="15" fillId="4" borderId="4" xfId="0" applyFont="1" applyFill="1" applyBorder="1"/>
    <xf numFmtId="0" fontId="15" fillId="2" borderId="4" xfId="0" applyFont="1" applyFill="1" applyBorder="1"/>
    <xf numFmtId="0" fontId="15" fillId="8" borderId="4" xfId="0" applyFont="1" applyFill="1" applyBorder="1"/>
    <xf numFmtId="0" fontId="15" fillId="9" borderId="4" xfId="0" applyFont="1" applyFill="1" applyBorder="1"/>
    <xf numFmtId="169" fontId="9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7" fontId="10" fillId="6" borderId="4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8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22" fontId="5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41"/>
  <sheetViews>
    <sheetView tabSelected="1" workbookViewId="0">
      <selection activeCell="G40" sqref="G40"/>
    </sheetView>
  </sheetViews>
  <sheetFormatPr defaultRowHeight="15" x14ac:dyDescent="0.25"/>
  <cols>
    <col min="1" max="1" width="15.7109375" bestFit="1" customWidth="1"/>
    <col min="2" max="2" width="15" bestFit="1" customWidth="1"/>
    <col min="3" max="3" width="17.85546875" bestFit="1" customWidth="1"/>
    <col min="4" max="4" width="15" customWidth="1"/>
    <col min="5" max="5" width="12.5703125" customWidth="1"/>
    <col min="6" max="6" width="11.140625" customWidth="1"/>
    <col min="7" max="7" width="11.42578125" bestFit="1" customWidth="1"/>
    <col min="8" max="8" width="12.7109375" bestFit="1" customWidth="1"/>
    <col min="10" max="10" width="13.7109375" bestFit="1" customWidth="1"/>
    <col min="11" max="11" width="11.140625" bestFit="1" customWidth="1"/>
    <col min="12" max="12" width="11.5703125" bestFit="1" customWidth="1"/>
    <col min="13" max="14" width="11.42578125" bestFit="1" customWidth="1"/>
    <col min="15" max="15" width="9" customWidth="1"/>
    <col min="17" max="17" width="13.7109375" bestFit="1" customWidth="1"/>
    <col min="18" max="18" width="18.5703125" bestFit="1" customWidth="1"/>
    <col min="20" max="20" width="13.7109375" bestFit="1" customWidth="1"/>
    <col min="21" max="21" width="18.5703125" bestFit="1" customWidth="1"/>
  </cols>
  <sheetData>
    <row r="2" spans="1:21" ht="15" customHeight="1" x14ac:dyDescent="0.25">
      <c r="A2" s="48" t="s">
        <v>2</v>
      </c>
      <c r="B2" s="49"/>
      <c r="D2" s="48" t="s">
        <v>1</v>
      </c>
      <c r="E2" s="49"/>
      <c r="G2" s="49" t="s">
        <v>5</v>
      </c>
      <c r="H2" s="49"/>
      <c r="J2" s="49" t="s">
        <v>136</v>
      </c>
      <c r="K2" s="49"/>
      <c r="L2" s="49"/>
      <c r="N2" s="49" t="s">
        <v>7</v>
      </c>
      <c r="O2" s="49"/>
      <c r="Q2" s="49" t="s">
        <v>32</v>
      </c>
      <c r="R2" s="49"/>
      <c r="T2" s="48" t="s">
        <v>33</v>
      </c>
      <c r="U2" s="49"/>
    </row>
    <row r="3" spans="1:21" ht="15" customHeight="1" x14ac:dyDescent="0.25">
      <c r="A3" s="50"/>
      <c r="B3" s="51"/>
      <c r="D3" s="50"/>
      <c r="E3" s="51"/>
      <c r="G3" s="51"/>
      <c r="H3" s="51"/>
      <c r="J3" s="51"/>
      <c r="K3" s="51"/>
      <c r="L3" s="51"/>
      <c r="N3" s="51"/>
      <c r="O3" s="51"/>
      <c r="Q3" s="51"/>
      <c r="R3" s="51"/>
      <c r="T3" s="50"/>
      <c r="U3" s="51"/>
    </row>
    <row r="4" spans="1:21" ht="21" x14ac:dyDescent="0.25">
      <c r="A4" s="2" t="s">
        <v>0</v>
      </c>
      <c r="B4" s="2" t="s">
        <v>3</v>
      </c>
      <c r="D4" s="2" t="s">
        <v>0</v>
      </c>
      <c r="E4" s="2" t="s">
        <v>3</v>
      </c>
      <c r="G4" s="2" t="s">
        <v>0</v>
      </c>
      <c r="H4" s="2" t="s">
        <v>4</v>
      </c>
      <c r="J4" s="2" t="s">
        <v>0</v>
      </c>
      <c r="K4" s="2" t="s">
        <v>6</v>
      </c>
      <c r="L4" s="2" t="s">
        <v>4</v>
      </c>
      <c r="N4" s="2" t="s">
        <v>0</v>
      </c>
      <c r="O4" s="2" t="s">
        <v>4</v>
      </c>
      <c r="Q4" s="2" t="s">
        <v>0</v>
      </c>
      <c r="R4" s="2" t="s">
        <v>8</v>
      </c>
      <c r="T4" s="2" t="s">
        <v>0</v>
      </c>
      <c r="U4" s="2" t="s">
        <v>4</v>
      </c>
    </row>
    <row r="5" spans="1:21" ht="18.75" x14ac:dyDescent="0.3">
      <c r="A5" s="1">
        <v>9</v>
      </c>
      <c r="B5" s="1">
        <f>EVEN(A5)</f>
        <v>10</v>
      </c>
      <c r="D5" s="1">
        <v>9</v>
      </c>
      <c r="E5" s="1">
        <f>ODD(D5)</f>
        <v>9</v>
      </c>
      <c r="G5" s="1">
        <v>7</v>
      </c>
      <c r="H5" s="1">
        <f>FACT(G5)</f>
        <v>5040</v>
      </c>
      <c r="J5" s="1">
        <v>12</v>
      </c>
      <c r="K5" s="1">
        <v>2</v>
      </c>
      <c r="L5" s="1">
        <f>POWER(J5,K5)</f>
        <v>144</v>
      </c>
      <c r="N5" s="1">
        <v>1</v>
      </c>
      <c r="O5" s="1" t="str">
        <f>ROMAN(N5)</f>
        <v>I</v>
      </c>
      <c r="Q5" s="1">
        <v>100</v>
      </c>
      <c r="R5" s="1">
        <f>SQRT(Q5)</f>
        <v>10</v>
      </c>
      <c r="T5" s="1">
        <v>54</v>
      </c>
      <c r="U5" s="1"/>
    </row>
    <row r="6" spans="1:21" ht="18.75" x14ac:dyDescent="0.3">
      <c r="A6" s="1">
        <v>8</v>
      </c>
      <c r="B6" s="1">
        <f t="shared" ref="B6:B13" si="0">EVEN(A6)</f>
        <v>8</v>
      </c>
      <c r="D6" s="1">
        <v>8</v>
      </c>
      <c r="E6" s="1">
        <f t="shared" ref="E6:E13" si="1">ODD(D6)</f>
        <v>9</v>
      </c>
      <c r="G6" s="1">
        <v>6</v>
      </c>
      <c r="H6" s="1">
        <f t="shared" ref="H6:H13" si="2">FACT(G6)</f>
        <v>720</v>
      </c>
      <c r="J6" s="1">
        <v>10</v>
      </c>
      <c r="K6" s="1">
        <v>3</v>
      </c>
      <c r="L6" s="1">
        <f t="shared" ref="L6:L13" si="3">POWER(J6,K6)</f>
        <v>1000</v>
      </c>
      <c r="N6" s="1">
        <v>5</v>
      </c>
      <c r="O6" s="1" t="str">
        <f t="shared" ref="O6:O8" si="4">ROMAN(N6)</f>
        <v>V</v>
      </c>
      <c r="Q6" s="1">
        <v>625</v>
      </c>
      <c r="R6" s="1">
        <f t="shared" ref="R6:R13" si="5">SQRT(Q6)</f>
        <v>25</v>
      </c>
      <c r="T6" s="1">
        <v>63</v>
      </c>
      <c r="U6" s="1"/>
    </row>
    <row r="7" spans="1:21" ht="18.75" x14ac:dyDescent="0.3">
      <c r="A7" s="1">
        <v>6</v>
      </c>
      <c r="B7" s="1">
        <f t="shared" si="0"/>
        <v>6</v>
      </c>
      <c r="D7" s="1">
        <v>6</v>
      </c>
      <c r="E7" s="1">
        <f t="shared" si="1"/>
        <v>7</v>
      </c>
      <c r="G7" s="1">
        <v>5</v>
      </c>
      <c r="H7" s="1">
        <f t="shared" si="2"/>
        <v>120</v>
      </c>
      <c r="J7" s="1">
        <v>8</v>
      </c>
      <c r="K7" s="1">
        <v>4</v>
      </c>
      <c r="L7" s="1">
        <f t="shared" si="3"/>
        <v>4096</v>
      </c>
      <c r="N7" s="1">
        <v>69</v>
      </c>
      <c r="O7" s="1" t="str">
        <f t="shared" si="4"/>
        <v>LXIX</v>
      </c>
      <c r="Q7" s="1">
        <v>729</v>
      </c>
      <c r="R7" s="1">
        <f t="shared" si="5"/>
        <v>27</v>
      </c>
      <c r="T7" s="1">
        <v>52</v>
      </c>
      <c r="U7" s="1">
        <f>SUM(T5:T13)</f>
        <v>473</v>
      </c>
    </row>
    <row r="8" spans="1:21" ht="18.75" x14ac:dyDescent="0.3">
      <c r="A8" s="1">
        <v>11</v>
      </c>
      <c r="B8" s="1">
        <f t="shared" si="0"/>
        <v>12</v>
      </c>
      <c r="D8" s="1">
        <v>11</v>
      </c>
      <c r="E8" s="1">
        <f t="shared" si="1"/>
        <v>11</v>
      </c>
      <c r="G8" s="1">
        <v>9</v>
      </c>
      <c r="H8" s="1">
        <f t="shared" si="2"/>
        <v>362880</v>
      </c>
      <c r="J8" s="1">
        <v>6</v>
      </c>
      <c r="K8" s="1">
        <v>3</v>
      </c>
      <c r="L8" s="1">
        <f t="shared" si="3"/>
        <v>216</v>
      </c>
      <c r="N8" s="1">
        <v>8</v>
      </c>
      <c r="O8" s="1" t="str">
        <f t="shared" si="4"/>
        <v>VIII</v>
      </c>
      <c r="Q8" s="1">
        <v>169</v>
      </c>
      <c r="R8" s="1">
        <f t="shared" si="5"/>
        <v>13</v>
      </c>
      <c r="T8" s="1">
        <v>92</v>
      </c>
      <c r="U8" s="1"/>
    </row>
    <row r="9" spans="1:21" ht="18.75" x14ac:dyDescent="0.3">
      <c r="A9" s="1">
        <v>13</v>
      </c>
      <c r="B9" s="1">
        <f t="shared" si="0"/>
        <v>14</v>
      </c>
      <c r="D9" s="1">
        <v>13</v>
      </c>
      <c r="E9" s="1">
        <f t="shared" si="1"/>
        <v>13</v>
      </c>
      <c r="G9" s="1">
        <v>3</v>
      </c>
      <c r="H9" s="1">
        <f t="shared" si="2"/>
        <v>6</v>
      </c>
      <c r="J9" s="1">
        <v>5</v>
      </c>
      <c r="K9" s="1">
        <v>2</v>
      </c>
      <c r="L9" s="1">
        <f t="shared" si="3"/>
        <v>25</v>
      </c>
      <c r="N9" s="1">
        <v>40</v>
      </c>
      <c r="O9" s="1" t="str">
        <f>ROMAN(N9)</f>
        <v>XL</v>
      </c>
      <c r="Q9" s="1">
        <v>36</v>
      </c>
      <c r="R9" s="1">
        <f t="shared" si="5"/>
        <v>6</v>
      </c>
      <c r="T9" s="1">
        <v>52</v>
      </c>
      <c r="U9" s="1"/>
    </row>
    <row r="10" spans="1:21" ht="18.75" x14ac:dyDescent="0.3">
      <c r="A10" s="1">
        <v>14</v>
      </c>
      <c r="B10" s="1">
        <f t="shared" si="0"/>
        <v>14</v>
      </c>
      <c r="D10" s="1">
        <v>14</v>
      </c>
      <c r="E10" s="1">
        <f t="shared" si="1"/>
        <v>15</v>
      </c>
      <c r="G10" s="1">
        <v>4</v>
      </c>
      <c r="H10" s="1">
        <f t="shared" si="2"/>
        <v>24</v>
      </c>
      <c r="J10" s="1">
        <v>25</v>
      </c>
      <c r="K10" s="1">
        <v>3</v>
      </c>
      <c r="L10" s="1">
        <f t="shared" si="3"/>
        <v>15625</v>
      </c>
      <c r="N10" s="1">
        <v>50</v>
      </c>
      <c r="O10" s="1" t="str">
        <f>ROMAN(N10)</f>
        <v>L</v>
      </c>
      <c r="Q10" s="1">
        <v>121</v>
      </c>
      <c r="R10" s="1">
        <f t="shared" si="5"/>
        <v>11</v>
      </c>
      <c r="T10" s="1">
        <v>50</v>
      </c>
      <c r="U10" s="1"/>
    </row>
    <row r="11" spans="1:21" ht="18.75" x14ac:dyDescent="0.3">
      <c r="A11" s="1">
        <v>18</v>
      </c>
      <c r="B11" s="1">
        <f t="shared" si="0"/>
        <v>18</v>
      </c>
      <c r="D11" s="1">
        <v>18</v>
      </c>
      <c r="E11" s="1">
        <f t="shared" si="1"/>
        <v>19</v>
      </c>
      <c r="G11" s="1">
        <v>8</v>
      </c>
      <c r="H11" s="1">
        <f t="shared" si="2"/>
        <v>40320</v>
      </c>
      <c r="J11" s="1">
        <v>11</v>
      </c>
      <c r="K11" s="1">
        <v>5</v>
      </c>
      <c r="L11" s="1">
        <f t="shared" si="3"/>
        <v>161051</v>
      </c>
      <c r="N11" s="1">
        <v>10</v>
      </c>
      <c r="O11" s="1" t="str">
        <f>ROMAN(N11)</f>
        <v>X</v>
      </c>
      <c r="Q11" s="1">
        <v>144</v>
      </c>
      <c r="R11" s="1">
        <f t="shared" si="5"/>
        <v>12</v>
      </c>
      <c r="T11" s="1">
        <v>60</v>
      </c>
      <c r="U11" s="1"/>
    </row>
    <row r="12" spans="1:21" ht="18.75" x14ac:dyDescent="0.3">
      <c r="A12" s="1">
        <v>21</v>
      </c>
      <c r="B12" s="1">
        <f t="shared" si="0"/>
        <v>22</v>
      </c>
      <c r="D12" s="1">
        <v>21</v>
      </c>
      <c r="E12" s="1">
        <f t="shared" si="1"/>
        <v>21</v>
      </c>
      <c r="G12" s="1">
        <v>11</v>
      </c>
      <c r="H12" s="1">
        <f t="shared" si="2"/>
        <v>39916800</v>
      </c>
      <c r="J12" s="1">
        <v>7</v>
      </c>
      <c r="K12" s="1">
        <v>6</v>
      </c>
      <c r="L12" s="1">
        <f t="shared" si="3"/>
        <v>117649</v>
      </c>
      <c r="N12" s="1">
        <v>9</v>
      </c>
      <c r="O12" s="1" t="str">
        <f>ROMAN(N12)</f>
        <v>IX</v>
      </c>
      <c r="Q12" s="1">
        <v>49</v>
      </c>
      <c r="R12" s="1">
        <f t="shared" si="5"/>
        <v>7</v>
      </c>
      <c r="T12" s="1">
        <v>30</v>
      </c>
      <c r="U12" s="1"/>
    </row>
    <row r="13" spans="1:21" ht="18.75" x14ac:dyDescent="0.3">
      <c r="A13" s="1">
        <v>17</v>
      </c>
      <c r="B13" s="1">
        <f t="shared" si="0"/>
        <v>18</v>
      </c>
      <c r="D13" s="1">
        <v>17</v>
      </c>
      <c r="E13" s="1">
        <f t="shared" si="1"/>
        <v>17</v>
      </c>
      <c r="G13" s="1">
        <v>10</v>
      </c>
      <c r="H13" s="1">
        <f t="shared" si="2"/>
        <v>3628800</v>
      </c>
      <c r="J13" s="1">
        <v>6</v>
      </c>
      <c r="K13" s="1">
        <v>6</v>
      </c>
      <c r="L13" s="1">
        <f t="shared" si="3"/>
        <v>46656</v>
      </c>
      <c r="N13" s="1">
        <v>12</v>
      </c>
      <c r="O13" s="1" t="str">
        <f>ROMAN(N13)</f>
        <v>XII</v>
      </c>
      <c r="Q13" s="1">
        <v>1225</v>
      </c>
      <c r="R13" s="1">
        <f t="shared" si="5"/>
        <v>35</v>
      </c>
      <c r="T13" s="1">
        <v>20</v>
      </c>
      <c r="U13" s="1"/>
    </row>
    <row r="17" spans="1:21" ht="23.25" customHeight="1" x14ac:dyDescent="0.35">
      <c r="A17" s="52" t="s">
        <v>31</v>
      </c>
      <c r="B17" s="52"/>
      <c r="C17" s="52"/>
      <c r="D17" s="52"/>
      <c r="E17" s="52"/>
      <c r="J17" s="48" t="s">
        <v>30</v>
      </c>
      <c r="K17" s="49"/>
      <c r="M17" s="54" t="s">
        <v>29</v>
      </c>
      <c r="N17" s="55"/>
      <c r="O17" s="55"/>
      <c r="Q17" s="56" t="s">
        <v>28</v>
      </c>
      <c r="R17" s="56"/>
      <c r="T17" s="56" t="s">
        <v>27</v>
      </c>
      <c r="U17" s="56"/>
    </row>
    <row r="18" spans="1:21" ht="21" customHeight="1" x14ac:dyDescent="0.25">
      <c r="A18" s="2" t="s">
        <v>9</v>
      </c>
      <c r="B18" s="2" t="s">
        <v>10</v>
      </c>
      <c r="C18" s="2" t="s">
        <v>11</v>
      </c>
      <c r="D18" s="2" t="s">
        <v>12</v>
      </c>
      <c r="E18" s="2" t="s">
        <v>13</v>
      </c>
      <c r="J18" s="2" t="s">
        <v>0</v>
      </c>
      <c r="K18" s="2" t="s">
        <v>4</v>
      </c>
      <c r="M18" s="2" t="s">
        <v>0</v>
      </c>
      <c r="N18" s="2" t="s">
        <v>26</v>
      </c>
      <c r="O18" s="2" t="s">
        <v>4</v>
      </c>
      <c r="Q18" s="2" t="s">
        <v>0</v>
      </c>
      <c r="R18" s="2" t="s">
        <v>4</v>
      </c>
      <c r="T18" s="2" t="s">
        <v>0</v>
      </c>
      <c r="U18" s="2" t="s">
        <v>4</v>
      </c>
    </row>
    <row r="19" spans="1:21" ht="18.75" x14ac:dyDescent="0.3">
      <c r="A19" s="6" t="s">
        <v>14</v>
      </c>
      <c r="B19" s="6" t="s">
        <v>15</v>
      </c>
      <c r="C19" s="1">
        <v>5</v>
      </c>
      <c r="D19" s="1">
        <v>3200</v>
      </c>
      <c r="E19" s="1">
        <f>C19*D19</f>
        <v>16000</v>
      </c>
      <c r="J19" s="1">
        <v>50.6</v>
      </c>
      <c r="K19" s="1">
        <f>INT(J19)</f>
        <v>50</v>
      </c>
      <c r="M19" s="1">
        <v>44</v>
      </c>
      <c r="N19" s="1">
        <v>3</v>
      </c>
      <c r="O19" s="1">
        <f>MOD(M19,N19)</f>
        <v>2</v>
      </c>
      <c r="Q19" s="1">
        <v>50.6</v>
      </c>
      <c r="R19" s="1">
        <f>ROUND(Q19,0)</f>
        <v>51</v>
      </c>
      <c r="T19" s="1">
        <v>-100</v>
      </c>
      <c r="U19" s="1">
        <f>ABS(T19)</f>
        <v>100</v>
      </c>
    </row>
    <row r="20" spans="1:21" ht="23.25" x14ac:dyDescent="0.35">
      <c r="A20" s="6" t="s">
        <v>16</v>
      </c>
      <c r="B20" s="6" t="s">
        <v>15</v>
      </c>
      <c r="C20" s="1">
        <v>5</v>
      </c>
      <c r="D20" s="1">
        <v>3200</v>
      </c>
      <c r="E20" s="1">
        <f t="shared" ref="E20:E27" si="6">C20*D20</f>
        <v>16000</v>
      </c>
      <c r="G20" s="53" t="s">
        <v>4</v>
      </c>
      <c r="H20" s="53"/>
      <c r="J20" s="1">
        <v>56.2</v>
      </c>
      <c r="K20" s="1">
        <f t="shared" ref="K20:K25" si="7">INT(J20)</f>
        <v>56</v>
      </c>
      <c r="M20" s="1">
        <v>85</v>
      </c>
      <c r="N20" s="1">
        <v>2</v>
      </c>
      <c r="O20" s="1">
        <f t="shared" ref="O20:O25" si="8">MOD(M20,N20)</f>
        <v>1</v>
      </c>
      <c r="Q20" s="1">
        <v>56.2</v>
      </c>
      <c r="R20" s="1">
        <f t="shared" ref="R20:R25" si="9">ROUND(Q20,0)</f>
        <v>56</v>
      </c>
      <c r="T20" s="1">
        <v>625</v>
      </c>
      <c r="U20" s="1">
        <f t="shared" ref="U20:U27" si="10">ABS(T20)</f>
        <v>625</v>
      </c>
    </row>
    <row r="21" spans="1:21" ht="18.75" x14ac:dyDescent="0.3">
      <c r="A21" s="6" t="s">
        <v>17</v>
      </c>
      <c r="B21" s="6" t="s">
        <v>15</v>
      </c>
      <c r="C21" s="1">
        <v>5</v>
      </c>
      <c r="D21" s="1">
        <v>3200</v>
      </c>
      <c r="E21" s="1">
        <f t="shared" si="6"/>
        <v>16000</v>
      </c>
      <c r="G21" s="6" t="s">
        <v>15</v>
      </c>
      <c r="H21" s="6">
        <f>SUMIF(B19:B27,G21,E19:E27)</f>
        <v>66000</v>
      </c>
      <c r="J21" s="1">
        <v>40.1</v>
      </c>
      <c r="K21" s="1">
        <f t="shared" si="7"/>
        <v>40</v>
      </c>
      <c r="M21" s="1">
        <v>78</v>
      </c>
      <c r="N21" s="1">
        <v>4</v>
      </c>
      <c r="O21" s="1">
        <f t="shared" si="8"/>
        <v>2</v>
      </c>
      <c r="Q21" s="1">
        <v>40.1</v>
      </c>
      <c r="R21" s="1">
        <f t="shared" si="9"/>
        <v>40</v>
      </c>
      <c r="T21" s="1">
        <v>-729</v>
      </c>
      <c r="U21" s="1">
        <f t="shared" si="10"/>
        <v>729</v>
      </c>
    </row>
    <row r="22" spans="1:21" ht="18.75" x14ac:dyDescent="0.3">
      <c r="A22" s="6" t="s">
        <v>18</v>
      </c>
      <c r="B22" s="6" t="s">
        <v>19</v>
      </c>
      <c r="C22" s="1">
        <v>5</v>
      </c>
      <c r="D22" s="1">
        <v>5000</v>
      </c>
      <c r="E22" s="1">
        <f t="shared" si="6"/>
        <v>25000</v>
      </c>
      <c r="J22" s="1">
        <v>20.5</v>
      </c>
      <c r="K22" s="1">
        <f t="shared" si="7"/>
        <v>20</v>
      </c>
      <c r="M22" s="1">
        <v>65</v>
      </c>
      <c r="N22" s="1">
        <v>5</v>
      </c>
      <c r="O22" s="1">
        <f t="shared" si="8"/>
        <v>0</v>
      </c>
      <c r="Q22" s="1">
        <v>20.5</v>
      </c>
      <c r="R22" s="1">
        <f t="shared" si="9"/>
        <v>21</v>
      </c>
      <c r="T22" s="1">
        <v>169</v>
      </c>
      <c r="U22" s="1">
        <f t="shared" si="10"/>
        <v>169</v>
      </c>
    </row>
    <row r="23" spans="1:21" ht="18.75" x14ac:dyDescent="0.3">
      <c r="A23" s="6" t="s">
        <v>20</v>
      </c>
      <c r="B23" s="6" t="s">
        <v>19</v>
      </c>
      <c r="C23" s="1">
        <v>5</v>
      </c>
      <c r="D23" s="1">
        <v>5000</v>
      </c>
      <c r="E23" s="1">
        <f t="shared" si="6"/>
        <v>25000</v>
      </c>
      <c r="J23" s="1">
        <v>35.200000000000003</v>
      </c>
      <c r="K23" s="1">
        <f t="shared" si="7"/>
        <v>35</v>
      </c>
      <c r="M23" s="1">
        <v>45</v>
      </c>
      <c r="N23" s="1">
        <v>6</v>
      </c>
      <c r="O23" s="1">
        <f t="shared" si="8"/>
        <v>3</v>
      </c>
      <c r="Q23" s="1">
        <v>35.200000000000003</v>
      </c>
      <c r="R23" s="1">
        <f t="shared" si="9"/>
        <v>35</v>
      </c>
      <c r="T23" s="1">
        <v>36</v>
      </c>
      <c r="U23" s="1">
        <f t="shared" si="10"/>
        <v>36</v>
      </c>
    </row>
    <row r="24" spans="1:21" ht="18.75" x14ac:dyDescent="0.3">
      <c r="A24" s="6" t="s">
        <v>21</v>
      </c>
      <c r="B24" s="6" t="s">
        <v>19</v>
      </c>
      <c r="C24" s="1">
        <v>5</v>
      </c>
      <c r="D24" s="1">
        <v>5000</v>
      </c>
      <c r="E24" s="1">
        <f t="shared" si="6"/>
        <v>25000</v>
      </c>
      <c r="J24" s="1">
        <v>45.2</v>
      </c>
      <c r="K24" s="1">
        <f t="shared" si="7"/>
        <v>45</v>
      </c>
      <c r="M24" s="1">
        <v>44</v>
      </c>
      <c r="N24" s="1">
        <v>6</v>
      </c>
      <c r="O24" s="1">
        <f t="shared" si="8"/>
        <v>2</v>
      </c>
      <c r="Q24" s="1">
        <v>45.2</v>
      </c>
      <c r="R24" s="1">
        <f t="shared" si="9"/>
        <v>45</v>
      </c>
      <c r="T24" s="1">
        <v>-0.25600000000000001</v>
      </c>
      <c r="U24" s="1">
        <f t="shared" si="10"/>
        <v>0.25600000000000001</v>
      </c>
    </row>
    <row r="25" spans="1:21" ht="18.75" x14ac:dyDescent="0.3">
      <c r="A25" s="6" t="s">
        <v>22</v>
      </c>
      <c r="B25" s="6" t="s">
        <v>23</v>
      </c>
      <c r="C25" s="1">
        <v>6</v>
      </c>
      <c r="D25" s="1">
        <v>3000</v>
      </c>
      <c r="E25" s="1">
        <f t="shared" si="6"/>
        <v>18000</v>
      </c>
      <c r="J25" s="1">
        <v>10.199999999999999</v>
      </c>
      <c r="K25" s="1">
        <f t="shared" si="7"/>
        <v>10</v>
      </c>
      <c r="M25" s="1">
        <v>99</v>
      </c>
      <c r="N25" s="1">
        <v>3</v>
      </c>
      <c r="O25" s="1">
        <f t="shared" si="8"/>
        <v>0</v>
      </c>
      <c r="Q25" s="1">
        <v>10.199999999999999</v>
      </c>
      <c r="R25" s="1">
        <f t="shared" si="9"/>
        <v>10</v>
      </c>
      <c r="T25" s="1">
        <v>144</v>
      </c>
      <c r="U25" s="1">
        <f t="shared" si="10"/>
        <v>144</v>
      </c>
    </row>
    <row r="26" spans="1:21" ht="18.75" x14ac:dyDescent="0.3">
      <c r="A26" s="6" t="s">
        <v>24</v>
      </c>
      <c r="B26" s="6" t="s">
        <v>15</v>
      </c>
      <c r="C26" s="1">
        <v>6</v>
      </c>
      <c r="D26" s="1">
        <v>3000</v>
      </c>
      <c r="E26" s="1">
        <f t="shared" si="6"/>
        <v>18000</v>
      </c>
      <c r="T26" s="1">
        <v>-49</v>
      </c>
      <c r="U26" s="1">
        <f t="shared" si="10"/>
        <v>49</v>
      </c>
    </row>
    <row r="27" spans="1:21" ht="18.75" x14ac:dyDescent="0.3">
      <c r="A27" s="6" t="s">
        <v>25</v>
      </c>
      <c r="B27" s="6" t="s">
        <v>23</v>
      </c>
      <c r="C27" s="1">
        <v>6</v>
      </c>
      <c r="D27" s="1">
        <v>3000</v>
      </c>
      <c r="E27" s="1">
        <f t="shared" si="6"/>
        <v>18000</v>
      </c>
      <c r="T27" s="1">
        <v>1225</v>
      </c>
      <c r="U27" s="1">
        <f t="shared" si="10"/>
        <v>1225</v>
      </c>
    </row>
    <row r="30" spans="1:21" ht="15" customHeight="1" x14ac:dyDescent="0.25">
      <c r="B30" s="42" t="s">
        <v>34</v>
      </c>
      <c r="C30" s="43"/>
      <c r="D30" s="44"/>
    </row>
    <row r="31" spans="1:21" ht="15" customHeight="1" x14ac:dyDescent="0.25">
      <c r="B31" s="45"/>
      <c r="C31" s="46"/>
      <c r="D31" s="47"/>
    </row>
    <row r="32" spans="1:21" ht="21" x14ac:dyDescent="0.25">
      <c r="B32" s="2" t="s">
        <v>35</v>
      </c>
      <c r="C32" s="2" t="s">
        <v>12</v>
      </c>
      <c r="D32" s="2" t="s">
        <v>36</v>
      </c>
    </row>
    <row r="33" spans="2:4" ht="18.75" x14ac:dyDescent="0.3">
      <c r="B33" s="1">
        <v>5</v>
      </c>
      <c r="C33" s="1">
        <v>200</v>
      </c>
      <c r="D33" s="1">
        <f>PRODUCT(B33,C33)</f>
        <v>1000</v>
      </c>
    </row>
    <row r="34" spans="2:4" ht="18.75" x14ac:dyDescent="0.3">
      <c r="B34" s="1">
        <v>6</v>
      </c>
      <c r="C34" s="1">
        <v>120</v>
      </c>
      <c r="D34" s="1">
        <f t="shared" ref="D34:D41" si="11">PRODUCT(B34,C34)</f>
        <v>720</v>
      </c>
    </row>
    <row r="35" spans="2:4" ht="18.75" x14ac:dyDescent="0.3">
      <c r="B35" s="1">
        <v>8</v>
      </c>
      <c r="C35" s="1">
        <v>130</v>
      </c>
      <c r="D35" s="1">
        <f t="shared" si="11"/>
        <v>1040</v>
      </c>
    </row>
    <row r="36" spans="2:4" ht="18.75" x14ac:dyDescent="0.3">
      <c r="B36" s="1">
        <v>9</v>
      </c>
      <c r="C36" s="1">
        <v>150</v>
      </c>
      <c r="D36" s="1">
        <f t="shared" si="11"/>
        <v>1350</v>
      </c>
    </row>
    <row r="37" spans="2:4" ht="18.75" x14ac:dyDescent="0.3">
      <c r="B37" s="1">
        <v>10</v>
      </c>
      <c r="C37" s="1">
        <v>70</v>
      </c>
      <c r="D37" s="1">
        <f t="shared" si="11"/>
        <v>700</v>
      </c>
    </row>
    <row r="38" spans="2:4" ht="18.75" x14ac:dyDescent="0.3">
      <c r="B38" s="1">
        <v>15</v>
      </c>
      <c r="C38" s="1">
        <v>85</v>
      </c>
      <c r="D38" s="1">
        <f t="shared" si="11"/>
        <v>1275</v>
      </c>
    </row>
    <row r="39" spans="2:4" ht="18.75" x14ac:dyDescent="0.3">
      <c r="B39" s="1">
        <v>11</v>
      </c>
      <c r="C39" s="1">
        <v>90</v>
      </c>
      <c r="D39" s="1">
        <f t="shared" si="11"/>
        <v>990</v>
      </c>
    </row>
    <row r="40" spans="2:4" ht="18.75" x14ac:dyDescent="0.3">
      <c r="B40" s="1">
        <v>13</v>
      </c>
      <c r="C40" s="1">
        <v>25</v>
      </c>
      <c r="D40" s="1">
        <f t="shared" si="11"/>
        <v>325</v>
      </c>
    </row>
    <row r="41" spans="2:4" ht="18.75" x14ac:dyDescent="0.3">
      <c r="B41" s="1">
        <v>14</v>
      </c>
      <c r="C41" s="1">
        <v>40</v>
      </c>
      <c r="D41" s="1">
        <f t="shared" si="11"/>
        <v>560</v>
      </c>
    </row>
  </sheetData>
  <mergeCells count="14">
    <mergeCell ref="B30:D31"/>
    <mergeCell ref="T2:U3"/>
    <mergeCell ref="A17:E17"/>
    <mergeCell ref="G20:H20"/>
    <mergeCell ref="J17:K17"/>
    <mergeCell ref="M17:O17"/>
    <mergeCell ref="Q17:R17"/>
    <mergeCell ref="T17:U17"/>
    <mergeCell ref="J2:L3"/>
    <mergeCell ref="N2:O3"/>
    <mergeCell ref="Q2:R3"/>
    <mergeCell ref="A2:B3"/>
    <mergeCell ref="D2:E3"/>
    <mergeCell ref="G2:H3"/>
  </mergeCells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9"/>
  <sheetViews>
    <sheetView topLeftCell="B1" workbookViewId="0">
      <selection activeCell="L20" sqref="L20:L21"/>
    </sheetView>
  </sheetViews>
  <sheetFormatPr defaultRowHeight="15" x14ac:dyDescent="0.25"/>
  <cols>
    <col min="3" max="3" width="14.7109375" customWidth="1"/>
    <col min="5" max="6" width="13.5703125" bestFit="1" customWidth="1"/>
    <col min="8" max="8" width="15" bestFit="1" customWidth="1"/>
    <col min="9" max="9" width="16.140625" bestFit="1" customWidth="1"/>
    <col min="10" max="10" width="9.42578125" bestFit="1" customWidth="1"/>
    <col min="11" max="11" width="13.7109375" bestFit="1" customWidth="1"/>
    <col min="14" max="14" width="13.7109375" bestFit="1" customWidth="1"/>
    <col min="15" max="15" width="11.5703125" bestFit="1" customWidth="1"/>
    <col min="19" max="19" width="11" bestFit="1" customWidth="1"/>
    <col min="21" max="21" width="11" bestFit="1" customWidth="1"/>
    <col min="22" max="22" width="9.28515625" bestFit="1" customWidth="1"/>
    <col min="23" max="23" width="13" bestFit="1" customWidth="1"/>
    <col min="24" max="24" width="16.28515625" bestFit="1" customWidth="1"/>
  </cols>
  <sheetData>
    <row r="2" spans="2:22" ht="23.25" x14ac:dyDescent="0.35">
      <c r="B2" s="57" t="s">
        <v>37</v>
      </c>
      <c r="C2" s="57"/>
      <c r="E2" s="48" t="s">
        <v>38</v>
      </c>
      <c r="F2" s="49"/>
      <c r="H2" s="14" t="s">
        <v>48</v>
      </c>
      <c r="I2" s="14" t="s">
        <v>49</v>
      </c>
      <c r="J2" s="14" t="s">
        <v>39</v>
      </c>
      <c r="K2" s="14" t="s">
        <v>40</v>
      </c>
      <c r="N2" s="57" t="s">
        <v>41</v>
      </c>
      <c r="O2" s="57"/>
      <c r="P2" s="57"/>
      <c r="S2" s="10" t="s">
        <v>45</v>
      </c>
      <c r="T2" s="10" t="s">
        <v>44</v>
      </c>
      <c r="U2" s="10" t="s">
        <v>46</v>
      </c>
      <c r="V2" s="10" t="s">
        <v>47</v>
      </c>
    </row>
    <row r="3" spans="2:22" ht="21" x14ac:dyDescent="0.3">
      <c r="B3" s="60" t="s">
        <v>43</v>
      </c>
      <c r="C3" s="60"/>
      <c r="D3" s="3"/>
      <c r="E3" s="60" t="s">
        <v>42</v>
      </c>
      <c r="F3" s="60"/>
      <c r="G3" s="3"/>
      <c r="H3" s="13">
        <v>42415</v>
      </c>
      <c r="I3" s="1">
        <f>DAY(H3)</f>
        <v>15</v>
      </c>
      <c r="J3" s="1">
        <f>MONTH(H3)</f>
        <v>2</v>
      </c>
      <c r="K3" s="1">
        <f>YEAR(H3)</f>
        <v>2016</v>
      </c>
      <c r="N3" s="1">
        <v>7</v>
      </c>
      <c r="O3" s="1">
        <v>30</v>
      </c>
      <c r="P3" s="1">
        <v>20</v>
      </c>
      <c r="S3" s="12">
        <v>0.23981481481481481</v>
      </c>
      <c r="T3" s="11">
        <f>HOUR(S3)</f>
        <v>5</v>
      </c>
      <c r="U3" s="6">
        <f>MINUTE(S3)</f>
        <v>45</v>
      </c>
      <c r="V3" s="11">
        <f>SECOND(S3)</f>
        <v>20</v>
      </c>
    </row>
    <row r="4" spans="2:22" ht="18.75" x14ac:dyDescent="0.3">
      <c r="B4" s="61">
        <f ca="1">TODAY()</f>
        <v>45752</v>
      </c>
      <c r="C4" s="61"/>
      <c r="E4" s="62">
        <f ca="1">NOW()</f>
        <v>45752.442518865741</v>
      </c>
      <c r="F4" s="62"/>
      <c r="H4" s="13">
        <v>42810</v>
      </c>
      <c r="I4" s="1">
        <f t="shared" ref="I4:I5" si="0">DAY(H4)</f>
        <v>16</v>
      </c>
      <c r="J4" s="1">
        <f t="shared" ref="J4:J5" si="1">MONTH(H4)</f>
        <v>3</v>
      </c>
      <c r="K4" s="1">
        <f t="shared" ref="K4:K5" si="2">YEAR(H4)</f>
        <v>2017</v>
      </c>
      <c r="N4" s="58">
        <f>TIME(N3,O3,P3)</f>
        <v>0.3127314814814815</v>
      </c>
      <c r="O4" s="59"/>
      <c r="P4" s="59"/>
      <c r="S4" s="12">
        <v>0.27534722222222224</v>
      </c>
      <c r="T4" s="11">
        <f t="shared" ref="T4:T7" si="3">HOUR(S4)</f>
        <v>6</v>
      </c>
      <c r="U4" s="6">
        <f t="shared" ref="U4:U7" si="4">MINUTE(S4)</f>
        <v>36</v>
      </c>
      <c r="V4" s="11">
        <f t="shared" ref="V4:V7" si="5">SECOND(S4)</f>
        <v>30</v>
      </c>
    </row>
    <row r="5" spans="2:22" ht="18.75" x14ac:dyDescent="0.3">
      <c r="H5" s="13">
        <v>43233</v>
      </c>
      <c r="I5" s="1">
        <f t="shared" si="0"/>
        <v>13</v>
      </c>
      <c r="J5" s="1">
        <f t="shared" si="1"/>
        <v>5</v>
      </c>
      <c r="K5" s="1">
        <f t="shared" si="2"/>
        <v>2018</v>
      </c>
      <c r="S5" s="12">
        <v>0.30949074074074073</v>
      </c>
      <c r="T5" s="11">
        <f t="shared" si="3"/>
        <v>7</v>
      </c>
      <c r="U5" s="6">
        <f t="shared" si="4"/>
        <v>25</v>
      </c>
      <c r="V5" s="11">
        <f t="shared" si="5"/>
        <v>40</v>
      </c>
    </row>
    <row r="6" spans="2:22" ht="18.75" x14ac:dyDescent="0.3">
      <c r="S6" s="12">
        <v>0.35011574074074076</v>
      </c>
      <c r="T6" s="11">
        <f t="shared" si="3"/>
        <v>8</v>
      </c>
      <c r="U6" s="6">
        <f t="shared" si="4"/>
        <v>24</v>
      </c>
      <c r="V6" s="11">
        <f t="shared" si="5"/>
        <v>10</v>
      </c>
    </row>
    <row r="7" spans="2:22" ht="18.75" x14ac:dyDescent="0.3">
      <c r="S7" s="12">
        <v>0.17766203703703706</v>
      </c>
      <c r="T7" s="11">
        <f t="shared" si="3"/>
        <v>4</v>
      </c>
      <c r="U7" s="6">
        <f t="shared" si="4"/>
        <v>15</v>
      </c>
      <c r="V7" s="11">
        <f t="shared" si="5"/>
        <v>50</v>
      </c>
    </row>
    <row r="8" spans="2:22" ht="21" x14ac:dyDescent="0.35">
      <c r="C8" s="14" t="s">
        <v>48</v>
      </c>
      <c r="D8" s="14" t="s">
        <v>49</v>
      </c>
      <c r="F8" s="14" t="s">
        <v>48</v>
      </c>
      <c r="G8" s="14" t="s">
        <v>50</v>
      </c>
      <c r="I8" s="14" t="s">
        <v>48</v>
      </c>
      <c r="J8" s="14" t="s">
        <v>51</v>
      </c>
      <c r="L8" s="15" t="s">
        <v>49</v>
      </c>
      <c r="M8" s="15" t="s">
        <v>50</v>
      </c>
      <c r="N8" s="15" t="s">
        <v>51</v>
      </c>
      <c r="O8" s="15" t="s">
        <v>48</v>
      </c>
    </row>
    <row r="9" spans="2:22" ht="18.75" x14ac:dyDescent="0.3">
      <c r="C9" s="13">
        <v>42415</v>
      </c>
      <c r="D9" s="1">
        <f>DAY(C9)</f>
        <v>15</v>
      </c>
      <c r="F9" s="13">
        <v>42415</v>
      </c>
      <c r="G9" s="1">
        <f>MONTH(F9)</f>
        <v>2</v>
      </c>
      <c r="I9" s="13">
        <v>42415</v>
      </c>
      <c r="J9" s="1">
        <f>YEAR(I9)</f>
        <v>2016</v>
      </c>
      <c r="L9" s="1">
        <v>15</v>
      </c>
      <c r="M9" s="1">
        <v>2</v>
      </c>
      <c r="N9" s="1">
        <v>2016</v>
      </c>
      <c r="O9" s="16">
        <f>DATE(N9,M9,L9)</f>
        <v>42415</v>
      </c>
    </row>
    <row r="10" spans="2:22" ht="18.75" x14ac:dyDescent="0.3">
      <c r="C10" s="13">
        <v>42810</v>
      </c>
      <c r="D10" s="1">
        <f t="shared" ref="D10:D11" si="6">DAY(C10)</f>
        <v>16</v>
      </c>
      <c r="F10" s="13">
        <v>42810</v>
      </c>
      <c r="G10" s="1">
        <f t="shared" ref="G10:G11" si="7">MONTH(F10)</f>
        <v>3</v>
      </c>
      <c r="I10" s="13">
        <v>42810</v>
      </c>
      <c r="J10" s="1">
        <f t="shared" ref="J10:J11" si="8">YEAR(I10)</f>
        <v>2017</v>
      </c>
      <c r="L10" s="1">
        <v>16</v>
      </c>
      <c r="M10" s="1">
        <v>3</v>
      </c>
      <c r="N10" s="1">
        <v>2017</v>
      </c>
      <c r="O10" s="16">
        <f t="shared" ref="O10:O11" si="9">DATE(N10,M10,L10)</f>
        <v>42810</v>
      </c>
    </row>
    <row r="11" spans="2:22" ht="18.75" x14ac:dyDescent="0.3">
      <c r="C11" s="13">
        <v>43233</v>
      </c>
      <c r="D11" s="1">
        <f t="shared" si="6"/>
        <v>13</v>
      </c>
      <c r="F11" s="13">
        <v>43233</v>
      </c>
      <c r="G11" s="1">
        <f t="shared" si="7"/>
        <v>5</v>
      </c>
      <c r="I11" s="13">
        <v>43233</v>
      </c>
      <c r="J11" s="1">
        <f t="shared" si="8"/>
        <v>2018</v>
      </c>
      <c r="L11" s="1">
        <v>13</v>
      </c>
      <c r="M11" s="1">
        <v>5</v>
      </c>
      <c r="N11" s="1">
        <v>2018</v>
      </c>
      <c r="O11" s="16">
        <f t="shared" si="9"/>
        <v>43233</v>
      </c>
    </row>
    <row r="15" spans="2:22" x14ac:dyDescent="0.25">
      <c r="J15" s="3"/>
      <c r="K15" s="3"/>
      <c r="L15" s="3"/>
      <c r="M15" s="3"/>
    </row>
    <row r="16" spans="2:22" x14ac:dyDescent="0.25">
      <c r="L16" s="3"/>
    </row>
    <row r="17" spans="12:12" x14ac:dyDescent="0.25">
      <c r="L17" s="3"/>
    </row>
    <row r="18" spans="12:12" x14ac:dyDescent="0.25">
      <c r="L18" s="3"/>
    </row>
    <row r="19" spans="12:12" x14ac:dyDescent="0.25">
      <c r="L19" s="3"/>
    </row>
  </sheetData>
  <mergeCells count="8">
    <mergeCell ref="N2:P2"/>
    <mergeCell ref="N4:P4"/>
    <mergeCell ref="B3:C3"/>
    <mergeCell ref="B4:C4"/>
    <mergeCell ref="E4:F4"/>
    <mergeCell ref="B2:C2"/>
    <mergeCell ref="E2:F2"/>
    <mergeCell ref="E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G26" sqref="G26"/>
    </sheetView>
  </sheetViews>
  <sheetFormatPr defaultRowHeight="15" x14ac:dyDescent="0.25"/>
  <cols>
    <col min="1" max="1" width="15.28515625" bestFit="1" customWidth="1"/>
    <col min="2" max="2" width="14.140625" bestFit="1" customWidth="1"/>
    <col min="3" max="3" width="18.5703125" bestFit="1" customWidth="1"/>
    <col min="4" max="4" width="15.28515625" bestFit="1" customWidth="1"/>
    <col min="5" max="5" width="14.140625" bestFit="1" customWidth="1"/>
    <col min="6" max="6" width="10.42578125" bestFit="1" customWidth="1"/>
    <col min="7" max="7" width="15.28515625" bestFit="1" customWidth="1"/>
    <col min="8" max="8" width="16.42578125" bestFit="1" customWidth="1"/>
    <col min="9" max="9" width="23.5703125" bestFit="1" customWidth="1"/>
    <col min="10" max="10" width="15.28515625" bestFit="1" customWidth="1"/>
    <col min="12" max="12" width="11" bestFit="1" customWidth="1"/>
    <col min="13" max="13" width="14.7109375" bestFit="1" customWidth="1"/>
    <col min="16" max="16" width="11.42578125" bestFit="1" customWidth="1"/>
    <col min="19" max="19" width="11.42578125" bestFit="1" customWidth="1"/>
    <col min="22" max="22" width="13.7109375" bestFit="1" customWidth="1"/>
    <col min="23" max="23" width="47.5703125" bestFit="1" customWidth="1"/>
  </cols>
  <sheetData>
    <row r="1" spans="1:23" ht="23.25" customHeight="1" x14ac:dyDescent="0.35">
      <c r="A1" s="56" t="s">
        <v>52</v>
      </c>
      <c r="B1" s="56"/>
      <c r="C1" s="18"/>
      <c r="D1" s="56" t="s">
        <v>53</v>
      </c>
      <c r="E1" s="56"/>
      <c r="F1" s="18"/>
      <c r="G1" s="56" t="s">
        <v>54</v>
      </c>
      <c r="H1" s="56"/>
      <c r="I1" s="3"/>
      <c r="J1" s="56" t="s">
        <v>59</v>
      </c>
      <c r="K1" s="56"/>
      <c r="L1" s="3"/>
      <c r="M1" s="56" t="s">
        <v>60</v>
      </c>
      <c r="N1" s="56"/>
      <c r="O1" s="3"/>
      <c r="P1" s="56" t="s">
        <v>61</v>
      </c>
      <c r="Q1" s="56"/>
      <c r="R1" s="3"/>
      <c r="S1" s="56" t="s">
        <v>62</v>
      </c>
      <c r="T1" s="56"/>
      <c r="V1" s="63" t="s">
        <v>83</v>
      </c>
      <c r="W1" s="64"/>
    </row>
    <row r="2" spans="1:23" ht="21" customHeight="1" x14ac:dyDescent="0.25">
      <c r="A2" s="2" t="s">
        <v>9</v>
      </c>
      <c r="B2" s="17" t="s">
        <v>4</v>
      </c>
      <c r="D2" s="2" t="s">
        <v>9</v>
      </c>
      <c r="E2" s="17" t="s">
        <v>4</v>
      </c>
      <c r="G2" s="2" t="s">
        <v>9</v>
      </c>
      <c r="H2" s="17" t="s">
        <v>4</v>
      </c>
      <c r="J2" s="2" t="s">
        <v>9</v>
      </c>
      <c r="K2" s="2" t="s">
        <v>4</v>
      </c>
      <c r="M2" s="2" t="s">
        <v>9</v>
      </c>
      <c r="N2" s="2" t="s">
        <v>4</v>
      </c>
      <c r="P2" s="2" t="s">
        <v>9</v>
      </c>
      <c r="Q2" s="2" t="s">
        <v>4</v>
      </c>
      <c r="S2" s="2" t="s">
        <v>9</v>
      </c>
      <c r="T2" s="2" t="s">
        <v>4</v>
      </c>
      <c r="V2" s="22" t="s">
        <v>0</v>
      </c>
      <c r="W2" s="22" t="s">
        <v>4</v>
      </c>
    </row>
    <row r="3" spans="1:23" ht="18.75" x14ac:dyDescent="0.3">
      <c r="A3" s="4" t="s">
        <v>55</v>
      </c>
      <c r="B3" s="4" t="str">
        <f>LOWER(A3)</f>
        <v>rahul</v>
      </c>
      <c r="D3" s="4" t="s">
        <v>55</v>
      </c>
      <c r="E3" s="4" t="str">
        <f>PROPER(D3)</f>
        <v>Rahul</v>
      </c>
      <c r="G3" s="4" t="s">
        <v>55</v>
      </c>
      <c r="H3" s="4" t="str">
        <f>UPPER(G3)</f>
        <v>RAHUL</v>
      </c>
      <c r="J3" s="6" t="s">
        <v>20</v>
      </c>
      <c r="K3" s="6" t="str">
        <f>LEFT(J3,3)</f>
        <v>Rah</v>
      </c>
      <c r="L3" s="7"/>
      <c r="M3" s="6" t="s">
        <v>20</v>
      </c>
      <c r="N3" s="6" t="str">
        <f>RIGHT(M3,2)</f>
        <v>ul</v>
      </c>
      <c r="O3" s="7"/>
      <c r="P3" s="6" t="s">
        <v>20</v>
      </c>
      <c r="Q3" s="6" t="str">
        <f>MID(P3,2,3)</f>
        <v>ahu</v>
      </c>
      <c r="R3" s="7"/>
      <c r="S3" s="6" t="s">
        <v>20</v>
      </c>
      <c r="T3" s="6">
        <f>LEN(S3)</f>
        <v>5</v>
      </c>
      <c r="V3" s="1">
        <v>5</v>
      </c>
      <c r="W3" s="6" t="str">
        <f>REPT(V3,5)</f>
        <v>55555</v>
      </c>
    </row>
    <row r="4" spans="1:23" ht="18.75" x14ac:dyDescent="0.3">
      <c r="A4" s="4" t="s">
        <v>20</v>
      </c>
      <c r="B4" s="4" t="str">
        <f t="shared" ref="B4:B8" si="0">LOWER(A4)</f>
        <v>rahul</v>
      </c>
      <c r="D4" s="4" t="s">
        <v>20</v>
      </c>
      <c r="E4" s="4" t="str">
        <f t="shared" ref="E4:E8" si="1">PROPER(D4)</f>
        <v>Rahul</v>
      </c>
      <c r="G4" s="4" t="s">
        <v>20</v>
      </c>
      <c r="H4" s="4" t="str">
        <f t="shared" ref="H4:H8" si="2">UPPER(G4)</f>
        <v>RAHUL</v>
      </c>
      <c r="J4" s="6" t="s">
        <v>20</v>
      </c>
      <c r="K4" s="6" t="str">
        <f t="shared" ref="K4:K8" si="3">LEFT(J4,3)</f>
        <v>Rah</v>
      </c>
      <c r="L4" s="7"/>
      <c r="M4" s="6" t="s">
        <v>20</v>
      </c>
      <c r="N4" s="6" t="str">
        <f t="shared" ref="N4:N8" si="4">RIGHT(M4,2)</f>
        <v>ul</v>
      </c>
      <c r="O4" s="7"/>
      <c r="P4" s="6" t="s">
        <v>20</v>
      </c>
      <c r="Q4" s="6" t="str">
        <f t="shared" ref="Q4:Q8" si="5">MID(P4,2,3)</f>
        <v>ahu</v>
      </c>
      <c r="R4" s="7"/>
      <c r="S4" s="6" t="s">
        <v>20</v>
      </c>
      <c r="T4" s="6">
        <f t="shared" ref="T4:T8" si="6">LEN(S4)</f>
        <v>5</v>
      </c>
      <c r="V4" s="1">
        <v>7</v>
      </c>
      <c r="W4" s="6" t="str">
        <f t="shared" ref="W4:W8" si="7">REPT(V4,5)</f>
        <v>77777</v>
      </c>
    </row>
    <row r="5" spans="1:23" ht="18.75" x14ac:dyDescent="0.3">
      <c r="A5" s="4" t="s">
        <v>56</v>
      </c>
      <c r="B5" s="4" t="str">
        <f t="shared" si="0"/>
        <v>ram mohan</v>
      </c>
      <c r="D5" s="4" t="s">
        <v>56</v>
      </c>
      <c r="E5" s="4" t="str">
        <f t="shared" si="1"/>
        <v>Ram Mohan</v>
      </c>
      <c r="G5" s="4" t="s">
        <v>56</v>
      </c>
      <c r="H5" s="4" t="str">
        <f t="shared" si="2"/>
        <v>RAM MOHAN</v>
      </c>
      <c r="J5" s="6" t="s">
        <v>63</v>
      </c>
      <c r="K5" s="6" t="str">
        <f t="shared" si="3"/>
        <v>Ram</v>
      </c>
      <c r="L5" s="7"/>
      <c r="M5" s="6" t="s">
        <v>63</v>
      </c>
      <c r="N5" s="6" t="str">
        <f t="shared" si="4"/>
        <v>an</v>
      </c>
      <c r="O5" s="7"/>
      <c r="P5" s="6" t="s">
        <v>63</v>
      </c>
      <c r="Q5" s="6" t="str">
        <f t="shared" si="5"/>
        <v xml:space="preserve">am </v>
      </c>
      <c r="R5" s="7"/>
      <c r="S5" s="6" t="s">
        <v>63</v>
      </c>
      <c r="T5" s="6">
        <f t="shared" si="6"/>
        <v>9</v>
      </c>
      <c r="V5" s="1" t="s">
        <v>84</v>
      </c>
      <c r="W5" s="6" t="str">
        <f t="shared" si="7"/>
        <v>manojmanojmanojmanojmanoj</v>
      </c>
    </row>
    <row r="6" spans="1:23" ht="18.75" x14ac:dyDescent="0.3">
      <c r="A6" s="4" t="s">
        <v>57</v>
      </c>
      <c r="B6" s="4" t="str">
        <f t="shared" si="0"/>
        <v>raj kumar</v>
      </c>
      <c r="D6" s="4" t="s">
        <v>57</v>
      </c>
      <c r="E6" s="4" t="str">
        <f t="shared" si="1"/>
        <v>Raj Kumar</v>
      </c>
      <c r="G6" s="4" t="s">
        <v>57</v>
      </c>
      <c r="H6" s="4" t="str">
        <f t="shared" si="2"/>
        <v>RAJ KUMAR</v>
      </c>
      <c r="J6" s="6" t="s">
        <v>64</v>
      </c>
      <c r="K6" s="6" t="str">
        <f t="shared" si="3"/>
        <v>Raj</v>
      </c>
      <c r="L6" s="7"/>
      <c r="M6" s="6" t="s">
        <v>64</v>
      </c>
      <c r="N6" s="6" t="str">
        <f t="shared" si="4"/>
        <v>ar</v>
      </c>
      <c r="O6" s="7"/>
      <c r="P6" s="6" t="s">
        <v>64</v>
      </c>
      <c r="Q6" s="6" t="str">
        <f t="shared" si="5"/>
        <v xml:space="preserve">aj </v>
      </c>
      <c r="R6" s="7"/>
      <c r="S6" s="6" t="s">
        <v>64</v>
      </c>
      <c r="T6" s="6">
        <f t="shared" si="6"/>
        <v>9</v>
      </c>
      <c r="V6" s="1">
        <v>6</v>
      </c>
      <c r="W6" s="6" t="str">
        <f t="shared" si="7"/>
        <v>66666</v>
      </c>
    </row>
    <row r="7" spans="1:23" ht="18.75" x14ac:dyDescent="0.3">
      <c r="A7" s="4" t="s">
        <v>20</v>
      </c>
      <c r="B7" s="4" t="str">
        <f t="shared" si="0"/>
        <v>rahul</v>
      </c>
      <c r="D7" s="4" t="s">
        <v>20</v>
      </c>
      <c r="E7" s="4" t="str">
        <f t="shared" si="1"/>
        <v>Rahul</v>
      </c>
      <c r="G7" s="4" t="s">
        <v>20</v>
      </c>
      <c r="H7" s="4" t="str">
        <f t="shared" si="2"/>
        <v>RAHUL</v>
      </c>
      <c r="J7" s="6" t="s">
        <v>20</v>
      </c>
      <c r="K7" s="6" t="str">
        <f t="shared" si="3"/>
        <v>Rah</v>
      </c>
      <c r="L7" s="7"/>
      <c r="M7" s="6" t="s">
        <v>20</v>
      </c>
      <c r="N7" s="6" t="str">
        <f t="shared" si="4"/>
        <v>ul</v>
      </c>
      <c r="O7" s="7"/>
      <c r="P7" s="6" t="s">
        <v>20</v>
      </c>
      <c r="Q7" s="6" t="str">
        <f t="shared" si="5"/>
        <v>ahu</v>
      </c>
      <c r="R7" s="7"/>
      <c r="S7" s="6" t="s">
        <v>20</v>
      </c>
      <c r="T7" s="6">
        <f t="shared" si="6"/>
        <v>5</v>
      </c>
      <c r="V7" s="1" t="s">
        <v>85</v>
      </c>
      <c r="W7" s="6" t="str">
        <f t="shared" si="7"/>
        <v>upcissupcissupcissupcissupciss</v>
      </c>
    </row>
    <row r="8" spans="1:23" ht="18.75" x14ac:dyDescent="0.3">
      <c r="A8" s="4" t="s">
        <v>58</v>
      </c>
      <c r="B8" s="4" t="str">
        <f t="shared" si="0"/>
        <v>kamlesh</v>
      </c>
      <c r="D8" s="4" t="s">
        <v>58</v>
      </c>
      <c r="E8" s="4" t="str">
        <f t="shared" si="1"/>
        <v>Kamlesh</v>
      </c>
      <c r="G8" s="4" t="s">
        <v>58</v>
      </c>
      <c r="H8" s="4" t="str">
        <f t="shared" si="2"/>
        <v>KAMLESH</v>
      </c>
      <c r="J8" s="6" t="s">
        <v>65</v>
      </c>
      <c r="K8" s="6" t="str">
        <f t="shared" si="3"/>
        <v>Kam</v>
      </c>
      <c r="L8" s="7"/>
      <c r="M8" s="6" t="s">
        <v>65</v>
      </c>
      <c r="N8" s="6" t="str">
        <f t="shared" si="4"/>
        <v>sh</v>
      </c>
      <c r="O8" s="7"/>
      <c r="P8" s="6" t="s">
        <v>65</v>
      </c>
      <c r="Q8" s="6" t="str">
        <f t="shared" si="5"/>
        <v>aml</v>
      </c>
      <c r="R8" s="7"/>
      <c r="S8" s="6" t="s">
        <v>65</v>
      </c>
      <c r="T8" s="6">
        <f t="shared" si="6"/>
        <v>7</v>
      </c>
      <c r="V8" s="1">
        <v>3</v>
      </c>
      <c r="W8" s="6" t="str">
        <f t="shared" si="7"/>
        <v>33333</v>
      </c>
    </row>
    <row r="11" spans="1:23" ht="23.25" customHeight="1" x14ac:dyDescent="0.35">
      <c r="A11" s="65" t="s">
        <v>66</v>
      </c>
      <c r="B11" s="66"/>
      <c r="C11" s="67"/>
      <c r="F11" s="65" t="s">
        <v>77</v>
      </c>
      <c r="G11" s="66"/>
      <c r="I11" s="65" t="s">
        <v>78</v>
      </c>
      <c r="J11" s="66"/>
      <c r="L11" s="68" t="s">
        <v>111</v>
      </c>
      <c r="M11" s="68"/>
    </row>
    <row r="12" spans="1:23" ht="21" customHeight="1" x14ac:dyDescent="0.25">
      <c r="A12" s="2" t="s">
        <v>67</v>
      </c>
      <c r="B12" s="2" t="s">
        <v>68</v>
      </c>
      <c r="C12" s="2" t="s">
        <v>4</v>
      </c>
      <c r="F12" s="2" t="s">
        <v>9</v>
      </c>
      <c r="G12" s="2" t="s">
        <v>4</v>
      </c>
      <c r="I12" s="2" t="s">
        <v>9</v>
      </c>
      <c r="J12" s="2" t="s">
        <v>4</v>
      </c>
      <c r="L12" s="68"/>
      <c r="M12" s="68"/>
    </row>
    <row r="13" spans="1:23" ht="21" x14ac:dyDescent="0.3">
      <c r="A13" s="4" t="s">
        <v>20</v>
      </c>
      <c r="B13" s="4" t="s">
        <v>69</v>
      </c>
      <c r="C13" s="4" t="str">
        <f>CONCATENATE(A13," ",B13)</f>
        <v>Rahul Kumar</v>
      </c>
      <c r="F13" s="1" t="s">
        <v>20</v>
      </c>
      <c r="G13" s="1" t="b">
        <f>EXACT(F13,"Rahul")</f>
        <v>1</v>
      </c>
      <c r="I13" s="1" t="s">
        <v>79</v>
      </c>
      <c r="J13" s="1" t="str">
        <f>TRIM(I13)</f>
        <v>RAHUL</v>
      </c>
      <c r="L13" s="9" t="s">
        <v>0</v>
      </c>
      <c r="M13" s="9" t="s">
        <v>4</v>
      </c>
    </row>
    <row r="14" spans="1:23" ht="18.75" x14ac:dyDescent="0.3">
      <c r="A14" s="4" t="s">
        <v>70</v>
      </c>
      <c r="B14" s="4" t="s">
        <v>71</v>
      </c>
      <c r="C14" s="4" t="str">
        <f t="shared" ref="C14:C18" si="8">CONCATENATE(A14," ",B14)</f>
        <v>Sudheer Verma</v>
      </c>
      <c r="F14" s="1" t="s">
        <v>70</v>
      </c>
      <c r="G14" s="1" t="b">
        <f t="shared" ref="G14:G18" si="9">EXACT(F14,"Rahul")</f>
        <v>0</v>
      </c>
      <c r="I14" s="1" t="s">
        <v>80</v>
      </c>
      <c r="J14" s="1" t="str">
        <f t="shared" ref="J14:J17" si="10">TRIM(I14)</f>
        <v>Rahul</v>
      </c>
      <c r="L14" s="1">
        <v>1250</v>
      </c>
      <c r="M14" s="1" t="str">
        <f>DOLLAR(L14)</f>
        <v>$1,250.00</v>
      </c>
    </row>
    <row r="15" spans="1:23" ht="18.75" x14ac:dyDescent="0.3">
      <c r="A15" s="4" t="s">
        <v>20</v>
      </c>
      <c r="B15" s="4" t="s">
        <v>72</v>
      </c>
      <c r="C15" s="4" t="str">
        <f t="shared" si="8"/>
        <v>Rahul Mishra</v>
      </c>
      <c r="F15" s="1" t="s">
        <v>20</v>
      </c>
      <c r="G15" s="1" t="b">
        <f t="shared" si="9"/>
        <v>1</v>
      </c>
      <c r="I15" s="1" t="s">
        <v>81</v>
      </c>
      <c r="J15" s="1" t="str">
        <f t="shared" si="10"/>
        <v>Ram MoHAn</v>
      </c>
      <c r="L15" s="1">
        <v>500</v>
      </c>
      <c r="M15" s="1" t="str">
        <f t="shared" ref="M15:M21" si="11">DOLLAR(L15)</f>
        <v>$500.00</v>
      </c>
    </row>
    <row r="16" spans="1:23" ht="18.75" x14ac:dyDescent="0.3">
      <c r="A16" s="4" t="s">
        <v>73</v>
      </c>
      <c r="B16" s="4" t="s">
        <v>74</v>
      </c>
      <c r="C16" s="4" t="str">
        <f t="shared" si="8"/>
        <v>Arvind Raj</v>
      </c>
      <c r="F16" s="1" t="s">
        <v>73</v>
      </c>
      <c r="G16" s="1" t="b">
        <f t="shared" si="9"/>
        <v>0</v>
      </c>
      <c r="I16" s="1" t="s">
        <v>82</v>
      </c>
      <c r="J16" s="1" t="str">
        <f t="shared" si="10"/>
        <v>RAJ KUMAR</v>
      </c>
      <c r="L16" s="1">
        <v>250</v>
      </c>
      <c r="M16" s="1" t="str">
        <f t="shared" si="11"/>
        <v>$250.00</v>
      </c>
    </row>
    <row r="17" spans="1:13" ht="18.75" x14ac:dyDescent="0.3">
      <c r="A17" s="4" t="s">
        <v>20</v>
      </c>
      <c r="B17" s="4" t="s">
        <v>75</v>
      </c>
      <c r="C17" s="4" t="str">
        <f t="shared" si="8"/>
        <v>Rahul Gupta</v>
      </c>
      <c r="F17" s="1" t="s">
        <v>20</v>
      </c>
      <c r="G17" s="1" t="b">
        <f t="shared" si="9"/>
        <v>1</v>
      </c>
      <c r="I17" s="1" t="s">
        <v>20</v>
      </c>
      <c r="J17" s="1" t="str">
        <f t="shared" si="10"/>
        <v>Rahul</v>
      </c>
      <c r="L17" s="1">
        <v>650</v>
      </c>
      <c r="M17" s="1" t="str">
        <f t="shared" si="11"/>
        <v>$650.00</v>
      </c>
    </row>
    <row r="18" spans="1:13" ht="18.75" x14ac:dyDescent="0.3">
      <c r="A18" s="4" t="s">
        <v>76</v>
      </c>
      <c r="B18" s="4" t="s">
        <v>74</v>
      </c>
      <c r="C18" s="4" t="str">
        <f t="shared" si="8"/>
        <v>Suneel Raj</v>
      </c>
      <c r="F18" s="1" t="s">
        <v>76</v>
      </c>
      <c r="G18" s="1" t="b">
        <f t="shared" si="9"/>
        <v>0</v>
      </c>
      <c r="L18" s="1">
        <v>450</v>
      </c>
      <c r="M18" s="1" t="str">
        <f t="shared" si="11"/>
        <v>$450.00</v>
      </c>
    </row>
    <row r="19" spans="1:13" ht="18.75" x14ac:dyDescent="0.3">
      <c r="L19" s="1">
        <v>55</v>
      </c>
      <c r="M19" s="1" t="str">
        <f t="shared" si="11"/>
        <v>$55.00</v>
      </c>
    </row>
    <row r="20" spans="1:13" ht="18.75" x14ac:dyDescent="0.3">
      <c r="L20" s="1">
        <v>120</v>
      </c>
      <c r="M20" s="1" t="str">
        <f t="shared" si="11"/>
        <v>$120.00</v>
      </c>
    </row>
    <row r="21" spans="1:13" ht="18.75" x14ac:dyDescent="0.3">
      <c r="L21" s="1">
        <v>66</v>
      </c>
      <c r="M21" s="1" t="str">
        <f t="shared" si="11"/>
        <v>$66.00</v>
      </c>
    </row>
  </sheetData>
  <mergeCells count="12">
    <mergeCell ref="V1:W1"/>
    <mergeCell ref="S1:T1"/>
    <mergeCell ref="A11:C11"/>
    <mergeCell ref="F11:G11"/>
    <mergeCell ref="I11:J11"/>
    <mergeCell ref="A1:B1"/>
    <mergeCell ref="D1:E1"/>
    <mergeCell ref="G1:H1"/>
    <mergeCell ref="J1:K1"/>
    <mergeCell ref="M1:N1"/>
    <mergeCell ref="P1:Q1"/>
    <mergeCell ref="L11:M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topLeftCell="B1" workbookViewId="0">
      <selection activeCell="Y2" sqref="Y2:Z10"/>
    </sheetView>
  </sheetViews>
  <sheetFormatPr defaultRowHeight="15" x14ac:dyDescent="0.25"/>
  <cols>
    <col min="1" max="1" width="14.28515625" customWidth="1"/>
    <col min="2" max="2" width="10.85546875" customWidth="1"/>
    <col min="4" max="4" width="12.85546875" customWidth="1"/>
    <col min="5" max="5" width="9.140625" customWidth="1"/>
    <col min="7" max="7" width="10.5703125" bestFit="1" customWidth="1"/>
    <col min="10" max="10" width="11.42578125" bestFit="1" customWidth="1"/>
    <col min="13" max="13" width="12.5703125" customWidth="1"/>
    <col min="14" max="14" width="9.42578125" customWidth="1"/>
    <col min="16" max="16" width="15.28515625" bestFit="1" customWidth="1"/>
    <col min="17" max="17" width="11.7109375" customWidth="1"/>
    <col min="19" max="19" width="11.42578125" bestFit="1" customWidth="1"/>
    <col min="22" max="22" width="11.42578125" bestFit="1" customWidth="1"/>
  </cols>
  <sheetData>
    <row r="2" spans="1:26" ht="23.25" x14ac:dyDescent="0.35">
      <c r="A2" s="65" t="s">
        <v>86</v>
      </c>
      <c r="B2" s="67"/>
      <c r="D2" s="56" t="s">
        <v>87</v>
      </c>
      <c r="E2" s="56"/>
      <c r="G2" s="56" t="s">
        <v>90</v>
      </c>
      <c r="H2" s="56"/>
      <c r="J2" s="56" t="s">
        <v>91</v>
      </c>
      <c r="K2" s="56"/>
      <c r="M2" s="56" t="s">
        <v>92</v>
      </c>
      <c r="N2" s="56"/>
      <c r="P2" s="56" t="s">
        <v>137</v>
      </c>
      <c r="Q2" s="56"/>
      <c r="S2" s="56" t="s">
        <v>137</v>
      </c>
      <c r="T2" s="56"/>
      <c r="V2" s="56" t="s">
        <v>137</v>
      </c>
      <c r="W2" s="56"/>
      <c r="Y2" s="56" t="s">
        <v>137</v>
      </c>
      <c r="Z2" s="56"/>
    </row>
    <row r="3" spans="1:26" ht="21" x14ac:dyDescent="0.25">
      <c r="A3" s="9" t="s">
        <v>0</v>
      </c>
      <c r="B3" s="9" t="s">
        <v>4</v>
      </c>
      <c r="D3" s="9" t="s">
        <v>0</v>
      </c>
      <c r="E3" s="9" t="s">
        <v>4</v>
      </c>
      <c r="G3" s="9" t="s">
        <v>0</v>
      </c>
      <c r="H3" s="9" t="s">
        <v>4</v>
      </c>
      <c r="J3" s="9" t="s">
        <v>0</v>
      </c>
      <c r="K3" s="9" t="s">
        <v>4</v>
      </c>
      <c r="M3" s="9" t="s">
        <v>0</v>
      </c>
      <c r="N3" s="9" t="s">
        <v>4</v>
      </c>
      <c r="P3" s="9" t="s">
        <v>93</v>
      </c>
      <c r="Q3" s="9" t="s">
        <v>4</v>
      </c>
      <c r="S3" s="9" t="s">
        <v>0</v>
      </c>
      <c r="T3" s="9" t="s">
        <v>4</v>
      </c>
      <c r="V3" s="9" t="s">
        <v>0</v>
      </c>
      <c r="W3" s="9" t="s">
        <v>4</v>
      </c>
      <c r="Y3" s="20">
        <v>30</v>
      </c>
      <c r="Z3" s="69">
        <f>MODE(Y3:Y10)</f>
        <v>30</v>
      </c>
    </row>
    <row r="4" spans="1:26" ht="18.75" x14ac:dyDescent="0.3">
      <c r="A4" s="19">
        <v>50</v>
      </c>
      <c r="B4" s="69">
        <f>AVERAGE(A4:A10)</f>
        <v>118</v>
      </c>
      <c r="D4" s="4" t="s">
        <v>88</v>
      </c>
      <c r="E4" s="69">
        <f>AVERAGEA(D4:D10)</f>
        <v>155.85714285714286</v>
      </c>
      <c r="G4" s="8">
        <v>121</v>
      </c>
      <c r="H4" s="69">
        <f>COUNT(G4:G10)</f>
        <v>6</v>
      </c>
      <c r="J4" s="8" t="s">
        <v>88</v>
      </c>
      <c r="K4" s="69">
        <f>COUNTA(J4:J10)</f>
        <v>7</v>
      </c>
      <c r="M4" s="8"/>
      <c r="N4" s="72">
        <f>COUNTBLANK(M4:M10)</f>
        <v>3</v>
      </c>
      <c r="P4" s="1">
        <v>25</v>
      </c>
      <c r="Q4" s="69">
        <f>COUNTIF(P4:P10,"upciss prime")</f>
        <v>3</v>
      </c>
      <c r="S4" s="8">
        <v>121</v>
      </c>
      <c r="T4" s="69">
        <f>MAX(S4:S10)</f>
        <v>729</v>
      </c>
      <c r="V4" s="8">
        <v>121</v>
      </c>
      <c r="W4" s="69">
        <f>MIN(V4:V10)</f>
        <v>49</v>
      </c>
      <c r="Y4" s="5">
        <v>25</v>
      </c>
      <c r="Z4" s="70"/>
    </row>
    <row r="5" spans="1:26" ht="18.75" x14ac:dyDescent="0.3">
      <c r="A5" s="19">
        <v>169</v>
      </c>
      <c r="B5" s="70"/>
      <c r="D5" s="4">
        <v>169</v>
      </c>
      <c r="E5" s="70"/>
      <c r="G5" s="8">
        <v>169</v>
      </c>
      <c r="H5" s="70"/>
      <c r="J5" s="8">
        <v>169</v>
      </c>
      <c r="K5" s="70"/>
      <c r="M5" s="8">
        <v>169</v>
      </c>
      <c r="N5" s="73"/>
      <c r="P5" s="1" t="s">
        <v>94</v>
      </c>
      <c r="Q5" s="70"/>
      <c r="S5" s="8">
        <v>169</v>
      </c>
      <c r="T5" s="70"/>
      <c r="V5" s="8">
        <v>169</v>
      </c>
      <c r="W5" s="70"/>
      <c r="Y5" s="5">
        <v>20</v>
      </c>
      <c r="Z5" s="70"/>
    </row>
    <row r="6" spans="1:26" ht="18.75" x14ac:dyDescent="0.3">
      <c r="A6" s="19">
        <v>55</v>
      </c>
      <c r="B6" s="70"/>
      <c r="D6" s="4" t="s">
        <v>88</v>
      </c>
      <c r="E6" s="70"/>
      <c r="G6" s="8" t="s">
        <v>88</v>
      </c>
      <c r="H6" s="70"/>
      <c r="J6" s="8">
        <v>55</v>
      </c>
      <c r="K6" s="70"/>
      <c r="M6" s="8"/>
      <c r="N6" s="73"/>
      <c r="P6" s="1">
        <v>252</v>
      </c>
      <c r="Q6" s="70"/>
      <c r="S6" s="8">
        <v>150</v>
      </c>
      <c r="T6" s="70"/>
      <c r="V6" s="8">
        <v>140</v>
      </c>
      <c r="W6" s="70"/>
      <c r="Y6" s="21">
        <v>30</v>
      </c>
      <c r="Z6" s="70"/>
    </row>
    <row r="7" spans="1:26" ht="18.75" x14ac:dyDescent="0.3">
      <c r="A7" s="19" t="s">
        <v>89</v>
      </c>
      <c r="B7" s="70"/>
      <c r="D7" s="4">
        <v>729</v>
      </c>
      <c r="E7" s="70"/>
      <c r="G7" s="8">
        <v>729</v>
      </c>
      <c r="H7" s="70"/>
      <c r="J7" s="8">
        <v>729</v>
      </c>
      <c r="K7" s="70"/>
      <c r="M7" s="8">
        <v>729</v>
      </c>
      <c r="N7" s="73"/>
      <c r="P7" s="1" t="s">
        <v>94</v>
      </c>
      <c r="Q7" s="70"/>
      <c r="S7" s="8">
        <v>729</v>
      </c>
      <c r="T7" s="70"/>
      <c r="V7" s="8">
        <v>729</v>
      </c>
      <c r="W7" s="70"/>
      <c r="Y7" s="5">
        <v>22</v>
      </c>
      <c r="Z7" s="70"/>
    </row>
    <row r="8" spans="1:26" ht="18.75" x14ac:dyDescent="0.3">
      <c r="A8" s="19">
        <v>144</v>
      </c>
      <c r="B8" s="70"/>
      <c r="D8" s="4">
        <v>144</v>
      </c>
      <c r="E8" s="70"/>
      <c r="G8" s="8">
        <v>144</v>
      </c>
      <c r="H8" s="70"/>
      <c r="J8" s="8">
        <v>144</v>
      </c>
      <c r="K8" s="70"/>
      <c r="M8" s="8">
        <v>144</v>
      </c>
      <c r="N8" s="73"/>
      <c r="P8" s="1">
        <v>22</v>
      </c>
      <c r="Q8" s="70"/>
      <c r="S8" s="8">
        <v>144</v>
      </c>
      <c r="T8" s="70"/>
      <c r="V8" s="8">
        <v>144</v>
      </c>
      <c r="W8" s="70"/>
      <c r="Y8" s="21">
        <v>25</v>
      </c>
      <c r="Z8" s="70"/>
    </row>
    <row r="9" spans="1:26" ht="18.75" x14ac:dyDescent="0.3">
      <c r="A9" s="19">
        <v>121</v>
      </c>
      <c r="B9" s="70"/>
      <c r="D9" s="4" t="s">
        <v>88</v>
      </c>
      <c r="E9" s="70"/>
      <c r="G9" s="8">
        <v>81</v>
      </c>
      <c r="H9" s="70"/>
      <c r="J9" s="8">
        <v>52</v>
      </c>
      <c r="K9" s="70"/>
      <c r="M9" s="8"/>
      <c r="N9" s="73"/>
      <c r="P9" s="1" t="s">
        <v>94</v>
      </c>
      <c r="Q9" s="70"/>
      <c r="S9" s="8">
        <v>81</v>
      </c>
      <c r="T9" s="70"/>
      <c r="V9" s="8">
        <v>81</v>
      </c>
      <c r="W9" s="70"/>
      <c r="Y9" s="5">
        <v>22</v>
      </c>
      <c r="Z9" s="70"/>
    </row>
    <row r="10" spans="1:26" ht="15" customHeight="1" x14ac:dyDescent="0.3">
      <c r="A10" s="19">
        <v>169</v>
      </c>
      <c r="B10" s="71"/>
      <c r="D10" s="4">
        <v>49</v>
      </c>
      <c r="E10" s="71"/>
      <c r="G10" s="8">
        <v>49</v>
      </c>
      <c r="H10" s="71"/>
      <c r="J10" s="8">
        <v>49</v>
      </c>
      <c r="K10" s="71"/>
      <c r="M10" s="8">
        <v>49</v>
      </c>
      <c r="N10" s="74"/>
      <c r="P10" s="1">
        <v>22</v>
      </c>
      <c r="Q10" s="71"/>
      <c r="S10" s="8">
        <v>49</v>
      </c>
      <c r="T10" s="71"/>
      <c r="V10" s="8">
        <v>49</v>
      </c>
      <c r="W10" s="71"/>
      <c r="Y10" s="21">
        <v>19</v>
      </c>
      <c r="Z10" s="70"/>
    </row>
  </sheetData>
  <mergeCells count="18">
    <mergeCell ref="J2:K2"/>
    <mergeCell ref="M2:N2"/>
    <mergeCell ref="S2:T2"/>
    <mergeCell ref="V2:W2"/>
    <mergeCell ref="Y2:Z2"/>
    <mergeCell ref="E4:E10"/>
    <mergeCell ref="B4:B10"/>
    <mergeCell ref="H4:H10"/>
    <mergeCell ref="K4:K10"/>
    <mergeCell ref="N4:N10"/>
    <mergeCell ref="Q4:Q10"/>
    <mergeCell ref="T4:T10"/>
    <mergeCell ref="W4:W10"/>
    <mergeCell ref="Z3:Z10"/>
    <mergeCell ref="P2:Q2"/>
    <mergeCell ref="A2:B2"/>
    <mergeCell ref="D2:E2"/>
    <mergeCell ref="G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opLeftCell="B1" workbookViewId="0">
      <selection activeCell="K28" sqref="K28"/>
    </sheetView>
  </sheetViews>
  <sheetFormatPr defaultRowHeight="15" x14ac:dyDescent="0.25"/>
  <cols>
    <col min="2" max="2" width="19.7109375" bestFit="1" customWidth="1"/>
    <col min="3" max="3" width="31.7109375" bestFit="1" customWidth="1"/>
    <col min="5" max="5" width="15" bestFit="1" customWidth="1"/>
    <col min="6" max="6" width="17.140625" bestFit="1" customWidth="1"/>
    <col min="7" max="7" width="7.7109375" bestFit="1" customWidth="1"/>
    <col min="8" max="8" width="9.85546875" bestFit="1" customWidth="1"/>
    <col min="15" max="15" width="15.7109375" bestFit="1" customWidth="1"/>
    <col min="16" max="16" width="19" bestFit="1" customWidth="1"/>
    <col min="17" max="17" width="18.140625" bestFit="1" customWidth="1"/>
    <col min="18" max="18" width="16.7109375" bestFit="1" customWidth="1"/>
    <col min="19" max="19" width="12.7109375" bestFit="1" customWidth="1"/>
    <col min="20" max="20" width="17" bestFit="1" customWidth="1"/>
  </cols>
  <sheetData>
    <row r="2" spans="2:20" ht="23.25" x14ac:dyDescent="0.35">
      <c r="B2" s="56" t="s">
        <v>95</v>
      </c>
      <c r="C2" s="56"/>
      <c r="E2" s="56" t="s">
        <v>110</v>
      </c>
      <c r="F2" s="56"/>
      <c r="G2" s="56"/>
      <c r="H2" s="56"/>
      <c r="I2" s="56"/>
      <c r="J2" s="56"/>
      <c r="K2" s="56"/>
      <c r="N2" s="56" t="s">
        <v>109</v>
      </c>
      <c r="O2" s="56"/>
      <c r="P2" s="56"/>
      <c r="Q2" s="56"/>
      <c r="R2" s="56"/>
      <c r="S2" s="56"/>
      <c r="T2" s="56"/>
    </row>
    <row r="3" spans="2:20" ht="21.75" customHeight="1" x14ac:dyDescent="0.3">
      <c r="B3" s="6" t="s">
        <v>96</v>
      </c>
      <c r="C3" s="23" t="str">
        <f>HYPERLINK("C:\Users\daily\Desktop\Photoshop-7.0.pdf", "ADCA Notes Full Download")</f>
        <v>ADCA Notes Full Download</v>
      </c>
      <c r="E3" s="9" t="s">
        <v>99</v>
      </c>
      <c r="F3" s="9" t="s">
        <v>9</v>
      </c>
      <c r="G3" s="9" t="s">
        <v>100</v>
      </c>
      <c r="H3" s="9" t="s">
        <v>101</v>
      </c>
      <c r="I3" s="9" t="s">
        <v>102</v>
      </c>
      <c r="J3" s="9" t="s">
        <v>103</v>
      </c>
      <c r="K3" s="9" t="s">
        <v>36</v>
      </c>
      <c r="N3" s="41" t="s">
        <v>9</v>
      </c>
      <c r="O3" s="27" t="s">
        <v>104</v>
      </c>
      <c r="P3" s="27" t="s">
        <v>105</v>
      </c>
      <c r="Q3" s="27" t="s">
        <v>106</v>
      </c>
      <c r="R3" s="27" t="s">
        <v>107</v>
      </c>
      <c r="S3" s="27" t="s">
        <v>64</v>
      </c>
      <c r="T3" s="27" t="s">
        <v>108</v>
      </c>
    </row>
    <row r="4" spans="2:20" ht="21.75" customHeight="1" x14ac:dyDescent="0.3">
      <c r="B4" s="6" t="s">
        <v>97</v>
      </c>
      <c r="C4" s="23" t="str">
        <f>HYPERLINK("C:\Users\daily\Desktop\Photoshop-7.0.pdf", "CCC Notes Full Download")</f>
        <v>CCC Notes Full Download</v>
      </c>
      <c r="E4" s="1">
        <v>998098</v>
      </c>
      <c r="F4" s="6" t="s">
        <v>104</v>
      </c>
      <c r="G4" s="1">
        <v>55</v>
      </c>
      <c r="H4" s="1">
        <v>84</v>
      </c>
      <c r="I4" s="1">
        <v>71</v>
      </c>
      <c r="J4" s="1">
        <v>37</v>
      </c>
      <c r="K4" s="1">
        <f>SUM(G4:J4)</f>
        <v>247</v>
      </c>
      <c r="N4" s="41" t="s">
        <v>100</v>
      </c>
      <c r="O4" s="1">
        <v>55</v>
      </c>
      <c r="P4" s="1">
        <v>47</v>
      </c>
      <c r="Q4" s="1">
        <v>65</v>
      </c>
      <c r="R4" s="1">
        <v>46</v>
      </c>
      <c r="S4" s="1">
        <v>41</v>
      </c>
      <c r="T4" s="1">
        <v>78</v>
      </c>
    </row>
    <row r="5" spans="2:20" ht="21.75" customHeight="1" x14ac:dyDescent="0.3">
      <c r="B5" s="6" t="s">
        <v>98</v>
      </c>
      <c r="C5" s="23" t="str">
        <f>HYPERLINK("C:\Users\daily\Desktop\Photoshop-7.0.pdf", "TALLY Notes Full Download")</f>
        <v>TALLY Notes Full Download</v>
      </c>
      <c r="E5" s="1">
        <v>998099</v>
      </c>
      <c r="F5" s="6" t="s">
        <v>105</v>
      </c>
      <c r="G5" s="1">
        <v>47</v>
      </c>
      <c r="H5" s="1">
        <v>42</v>
      </c>
      <c r="I5" s="1">
        <v>51</v>
      </c>
      <c r="J5" s="1">
        <v>30</v>
      </c>
      <c r="K5" s="1">
        <f t="shared" ref="K5:K9" si="0">SUM(G5:J5)</f>
        <v>170</v>
      </c>
      <c r="N5" s="41" t="s">
        <v>101</v>
      </c>
      <c r="O5" s="1">
        <v>84</v>
      </c>
      <c r="P5" s="1">
        <v>42</v>
      </c>
      <c r="Q5" s="1">
        <v>36</v>
      </c>
      <c r="R5" s="1">
        <v>45</v>
      </c>
      <c r="S5" s="1">
        <v>34</v>
      </c>
      <c r="T5" s="1">
        <v>72</v>
      </c>
    </row>
    <row r="6" spans="2:20" ht="18.75" x14ac:dyDescent="0.3">
      <c r="E6" s="1">
        <v>998100</v>
      </c>
      <c r="F6" s="6" t="s">
        <v>106</v>
      </c>
      <c r="G6" s="1">
        <v>65</v>
      </c>
      <c r="H6" s="1">
        <v>36</v>
      </c>
      <c r="I6" s="1">
        <v>82</v>
      </c>
      <c r="J6" s="1">
        <v>30</v>
      </c>
      <c r="K6" s="40">
        <f>SUM(G6:J6)</f>
        <v>213</v>
      </c>
      <c r="N6" s="41" t="s">
        <v>102</v>
      </c>
      <c r="O6" s="1">
        <v>71</v>
      </c>
      <c r="P6" s="1">
        <v>51</v>
      </c>
      <c r="Q6" s="1">
        <v>82</v>
      </c>
      <c r="R6" s="1">
        <v>50</v>
      </c>
      <c r="S6" s="1">
        <v>80</v>
      </c>
      <c r="T6" s="1">
        <v>81</v>
      </c>
    </row>
    <row r="7" spans="2:20" ht="18.75" x14ac:dyDescent="0.3">
      <c r="E7" s="1">
        <v>998101</v>
      </c>
      <c r="F7" s="6" t="s">
        <v>107</v>
      </c>
      <c r="G7" s="1">
        <v>46</v>
      </c>
      <c r="H7" s="1">
        <v>45</v>
      </c>
      <c r="I7" s="1">
        <v>50</v>
      </c>
      <c r="J7" s="1">
        <v>85</v>
      </c>
      <c r="K7" s="1">
        <f t="shared" si="0"/>
        <v>226</v>
      </c>
      <c r="N7" s="41" t="s">
        <v>103</v>
      </c>
      <c r="O7" s="1">
        <v>37</v>
      </c>
      <c r="P7" s="1">
        <v>30</v>
      </c>
      <c r="Q7" s="1">
        <v>30</v>
      </c>
      <c r="R7" s="1">
        <v>85</v>
      </c>
      <c r="S7" s="1">
        <v>36</v>
      </c>
      <c r="T7" s="1">
        <v>89</v>
      </c>
    </row>
    <row r="8" spans="2:20" ht="18.75" x14ac:dyDescent="0.3">
      <c r="E8" s="1">
        <v>998102</v>
      </c>
      <c r="F8" s="6" t="s">
        <v>64</v>
      </c>
      <c r="G8" s="1">
        <v>41</v>
      </c>
      <c r="H8" s="1">
        <v>34</v>
      </c>
      <c r="I8" s="1">
        <v>80</v>
      </c>
      <c r="J8" s="1">
        <v>36</v>
      </c>
      <c r="K8" s="1">
        <f t="shared" si="0"/>
        <v>191</v>
      </c>
      <c r="N8" s="41" t="s">
        <v>36</v>
      </c>
      <c r="O8" s="1">
        <f t="shared" ref="O8:T8" si="1">SUM(O4:O7)</f>
        <v>247</v>
      </c>
      <c r="P8" s="1">
        <f t="shared" si="1"/>
        <v>170</v>
      </c>
      <c r="Q8" s="1">
        <f t="shared" si="1"/>
        <v>213</v>
      </c>
      <c r="R8" s="1">
        <f t="shared" si="1"/>
        <v>226</v>
      </c>
      <c r="S8" s="1">
        <f t="shared" si="1"/>
        <v>191</v>
      </c>
      <c r="T8" s="1">
        <f t="shared" si="1"/>
        <v>320</v>
      </c>
    </row>
    <row r="9" spans="2:20" ht="18.75" x14ac:dyDescent="0.3">
      <c r="E9" s="1">
        <v>998103</v>
      </c>
      <c r="F9" s="6" t="s">
        <v>108</v>
      </c>
      <c r="G9" s="1">
        <v>78</v>
      </c>
      <c r="H9" s="1">
        <v>72</v>
      </c>
      <c r="I9" s="1">
        <v>81</v>
      </c>
      <c r="J9" s="1">
        <v>89</v>
      </c>
      <c r="K9" s="1">
        <f t="shared" si="0"/>
        <v>320</v>
      </c>
    </row>
    <row r="10" spans="2:20" x14ac:dyDescent="0.25">
      <c r="R10" s="75" t="s">
        <v>4</v>
      </c>
      <c r="S10" s="75"/>
    </row>
    <row r="11" spans="2:20" x14ac:dyDescent="0.25">
      <c r="E11" s="75" t="s">
        <v>4</v>
      </c>
      <c r="F11" s="75"/>
      <c r="G11" s="75"/>
      <c r="H11" s="75"/>
      <c r="I11" s="75"/>
      <c r="J11" s="75"/>
      <c r="K11" s="75"/>
      <c r="R11" s="26" t="s">
        <v>9</v>
      </c>
      <c r="S11" s="25" t="s">
        <v>106</v>
      </c>
    </row>
    <row r="12" spans="2:20" x14ac:dyDescent="0.25">
      <c r="E12" s="24" t="s">
        <v>99</v>
      </c>
      <c r="F12" s="24" t="s">
        <v>9</v>
      </c>
      <c r="G12" s="24" t="s">
        <v>100</v>
      </c>
      <c r="H12" s="24" t="s">
        <v>101</v>
      </c>
      <c r="I12" s="24" t="s">
        <v>102</v>
      </c>
      <c r="J12" s="24" t="s">
        <v>103</v>
      </c>
      <c r="K12" s="24" t="s">
        <v>36</v>
      </c>
      <c r="R12" s="26" t="s">
        <v>36</v>
      </c>
      <c r="S12" s="25">
        <f>HLOOKUP(S11,N3:T8,MATCH(R12,N3:N8,0),0)</f>
        <v>213</v>
      </c>
    </row>
    <row r="13" spans="2:20" ht="18.75" x14ac:dyDescent="0.3">
      <c r="E13" s="1">
        <v>998103</v>
      </c>
      <c r="F13" s="1" t="str">
        <f>VLOOKUP(E13,E3:K9,2,0)</f>
        <v>Naresh Gupta</v>
      </c>
      <c r="G13" s="1">
        <f t="shared" ref="G13:K13" si="2">VLOOKUP(F13,F3:L9,2,0)</f>
        <v>78</v>
      </c>
      <c r="H13" s="1">
        <f t="shared" si="2"/>
        <v>72</v>
      </c>
      <c r="I13" s="1">
        <f t="shared" si="2"/>
        <v>81</v>
      </c>
      <c r="J13" s="1">
        <f t="shared" si="2"/>
        <v>89</v>
      </c>
      <c r="K13" s="1">
        <f t="shared" si="2"/>
        <v>320</v>
      </c>
    </row>
  </sheetData>
  <mergeCells count="5">
    <mergeCell ref="R10:S10"/>
    <mergeCell ref="E11:K11"/>
    <mergeCell ref="B2:C2"/>
    <mergeCell ref="E2:K2"/>
    <mergeCell ref="N2:T2"/>
  </mergeCells>
  <dataValidations disablePrompts="1" count="2">
    <dataValidation type="list" allowBlank="1" showInputMessage="1" showErrorMessage="1" sqref="R12">
      <formula1>$D$5:$D$9</formula1>
    </dataValidation>
    <dataValidation type="list" allowBlank="1" showInputMessage="1" showErrorMessage="1" sqref="S11">
      <formula1>$E$4:$J$4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2"/>
  <sheetViews>
    <sheetView workbookViewId="0">
      <selection activeCell="M25" sqref="M25"/>
    </sheetView>
  </sheetViews>
  <sheetFormatPr defaultRowHeight="15" x14ac:dyDescent="0.25"/>
  <cols>
    <col min="2" max="2" width="10.140625" customWidth="1"/>
    <col min="3" max="3" width="10.5703125" customWidth="1"/>
    <col min="4" max="4" width="11.85546875" customWidth="1"/>
    <col min="7" max="7" width="12.28515625" bestFit="1" customWidth="1"/>
    <col min="8" max="8" width="11.85546875" bestFit="1" customWidth="1"/>
    <col min="9" max="9" width="8.5703125" bestFit="1" customWidth="1"/>
    <col min="11" max="11" width="12.28515625" bestFit="1" customWidth="1"/>
    <col min="12" max="12" width="11.85546875" bestFit="1" customWidth="1"/>
    <col min="17" max="17" width="12.28515625" bestFit="1" customWidth="1"/>
  </cols>
  <sheetData>
    <row r="2" spans="2:19" ht="23.25" x14ac:dyDescent="0.35">
      <c r="B2" s="76" t="s">
        <v>112</v>
      </c>
      <c r="C2" s="77"/>
      <c r="D2" s="77"/>
      <c r="G2" s="76" t="s">
        <v>113</v>
      </c>
      <c r="H2" s="77"/>
      <c r="I2" s="77"/>
      <c r="K2" s="76" t="s">
        <v>126</v>
      </c>
      <c r="L2" s="77"/>
      <c r="M2" s="77"/>
      <c r="P2" s="76" t="s">
        <v>114</v>
      </c>
      <c r="Q2" s="77"/>
      <c r="R2" s="77"/>
      <c r="S2" s="77"/>
    </row>
    <row r="3" spans="2:19" ht="21" x14ac:dyDescent="0.25">
      <c r="B3" s="9" t="s">
        <v>9</v>
      </c>
      <c r="C3" s="9" t="s">
        <v>125</v>
      </c>
      <c r="D3" s="9" t="s">
        <v>4</v>
      </c>
      <c r="G3" s="22" t="s">
        <v>9</v>
      </c>
      <c r="H3" s="22" t="s">
        <v>124</v>
      </c>
      <c r="I3" s="22" t="s">
        <v>4</v>
      </c>
      <c r="K3" s="22" t="s">
        <v>9</v>
      </c>
      <c r="L3" s="22" t="s">
        <v>124</v>
      </c>
      <c r="M3" s="22" t="s">
        <v>4</v>
      </c>
      <c r="P3" s="22" t="s">
        <v>9</v>
      </c>
      <c r="Q3" s="22" t="s">
        <v>115</v>
      </c>
      <c r="R3" s="22" t="s">
        <v>116</v>
      </c>
      <c r="S3" s="22" t="s">
        <v>4</v>
      </c>
    </row>
    <row r="4" spans="2:19" ht="15.75" x14ac:dyDescent="0.25">
      <c r="B4" s="5" t="s">
        <v>14</v>
      </c>
      <c r="C4" s="8">
        <v>2122</v>
      </c>
      <c r="D4" s="8" t="b">
        <f>AND(C4&gt;=2000,C4&lt;=2500)</f>
        <v>1</v>
      </c>
      <c r="G4" s="5" t="s">
        <v>14</v>
      </c>
      <c r="H4" s="28" t="s">
        <v>117</v>
      </c>
      <c r="I4" s="8" t="b">
        <f>OR(H4="high school",H4="enter")</f>
        <v>1</v>
      </c>
      <c r="K4" s="5" t="s">
        <v>14</v>
      </c>
      <c r="L4" s="28" t="s">
        <v>117</v>
      </c>
      <c r="M4" s="8" t="b">
        <f>NOT(L4="High School")</f>
        <v>0</v>
      </c>
      <c r="P4" s="5" t="s">
        <v>14</v>
      </c>
      <c r="Q4" s="28" t="s">
        <v>118</v>
      </c>
      <c r="R4" s="8">
        <v>52</v>
      </c>
      <c r="S4" s="8" t="str">
        <f>IF(R4&gt;=80,"A",IF(R4&gt;=65,"B",IF(R4&gt;=45,"C","F")))</f>
        <v>C</v>
      </c>
    </row>
    <row r="5" spans="2:19" ht="15.75" x14ac:dyDescent="0.25">
      <c r="B5" s="5" t="s">
        <v>16</v>
      </c>
      <c r="C5" s="8">
        <v>2835</v>
      </c>
      <c r="D5" s="8" t="b">
        <f t="shared" ref="D5:D12" si="0">AND(C5&gt;=2000,C5&lt;=2500)</f>
        <v>0</v>
      </c>
      <c r="G5" s="5" t="s">
        <v>16</v>
      </c>
      <c r="H5" s="28" t="s">
        <v>119</v>
      </c>
      <c r="I5" s="8" t="b">
        <f t="shared" ref="I5:I12" si="1">OR(H5="high school",H5="enter")</f>
        <v>1</v>
      </c>
      <c r="K5" s="5" t="s">
        <v>16</v>
      </c>
      <c r="L5" s="28" t="s">
        <v>119</v>
      </c>
      <c r="M5" s="8" t="b">
        <f t="shared" ref="M5:M12" si="2">NOT(L5="High School")</f>
        <v>1</v>
      </c>
      <c r="P5" s="5" t="s">
        <v>16</v>
      </c>
      <c r="Q5" s="28" t="s">
        <v>120</v>
      </c>
      <c r="R5" s="8">
        <v>80</v>
      </c>
      <c r="S5" s="8" t="str">
        <f t="shared" ref="S5:S12" si="3">IF(R5&gt;=80,"A",IF(R5&gt;=65,"B",IF(R5&gt;=45,"C","F")))</f>
        <v>A</v>
      </c>
    </row>
    <row r="6" spans="2:19" ht="15.75" x14ac:dyDescent="0.25">
      <c r="B6" s="5" t="s">
        <v>17</v>
      </c>
      <c r="C6" s="8">
        <v>2152</v>
      </c>
      <c r="D6" s="8" t="b">
        <f t="shared" si="0"/>
        <v>1</v>
      </c>
      <c r="G6" s="5" t="s">
        <v>17</v>
      </c>
      <c r="H6" s="28" t="s">
        <v>121</v>
      </c>
      <c r="I6" s="8" t="b">
        <f t="shared" si="1"/>
        <v>0</v>
      </c>
      <c r="K6" s="5" t="s">
        <v>17</v>
      </c>
      <c r="L6" s="28" t="s">
        <v>121</v>
      </c>
      <c r="M6" s="8" t="b">
        <f t="shared" si="2"/>
        <v>1</v>
      </c>
      <c r="P6" s="5" t="s">
        <v>17</v>
      </c>
      <c r="Q6" s="28" t="s">
        <v>122</v>
      </c>
      <c r="R6" s="8">
        <v>51</v>
      </c>
      <c r="S6" s="8" t="str">
        <f t="shared" si="3"/>
        <v>C</v>
      </c>
    </row>
    <row r="7" spans="2:19" ht="15.75" x14ac:dyDescent="0.25">
      <c r="B7" s="5" t="s">
        <v>18</v>
      </c>
      <c r="C7" s="8">
        <v>2781</v>
      </c>
      <c r="D7" s="8" t="b">
        <f t="shared" si="0"/>
        <v>0</v>
      </c>
      <c r="G7" s="5" t="s">
        <v>18</v>
      </c>
      <c r="H7" s="28" t="s">
        <v>117</v>
      </c>
      <c r="I7" s="8" t="b">
        <f t="shared" si="1"/>
        <v>1</v>
      </c>
      <c r="K7" s="5" t="s">
        <v>18</v>
      </c>
      <c r="L7" s="28" t="s">
        <v>117</v>
      </c>
      <c r="M7" s="8" t="b">
        <f t="shared" si="2"/>
        <v>0</v>
      </c>
      <c r="P7" s="5" t="s">
        <v>18</v>
      </c>
      <c r="Q7" s="28" t="s">
        <v>118</v>
      </c>
      <c r="R7" s="8">
        <v>60</v>
      </c>
      <c r="S7" s="8" t="str">
        <f t="shared" si="3"/>
        <v>C</v>
      </c>
    </row>
    <row r="8" spans="2:19" ht="15.75" x14ac:dyDescent="0.25">
      <c r="B8" s="5" t="s">
        <v>20</v>
      </c>
      <c r="C8" s="8">
        <v>2119</v>
      </c>
      <c r="D8" s="8" t="b">
        <f t="shared" si="0"/>
        <v>1</v>
      </c>
      <c r="G8" s="5" t="s">
        <v>20</v>
      </c>
      <c r="H8" s="28" t="s">
        <v>121</v>
      </c>
      <c r="I8" s="8" t="b">
        <f t="shared" si="1"/>
        <v>0</v>
      </c>
      <c r="K8" s="5" t="s">
        <v>20</v>
      </c>
      <c r="L8" s="28" t="s">
        <v>121</v>
      </c>
      <c r="M8" s="8" t="b">
        <f t="shared" si="2"/>
        <v>1</v>
      </c>
      <c r="P8" s="5" t="s">
        <v>20</v>
      </c>
      <c r="Q8" s="28" t="s">
        <v>120</v>
      </c>
      <c r="R8" s="8">
        <v>73</v>
      </c>
      <c r="S8" s="8" t="str">
        <f t="shared" si="3"/>
        <v>B</v>
      </c>
    </row>
    <row r="9" spans="2:19" ht="15.75" x14ac:dyDescent="0.25">
      <c r="B9" s="5" t="s">
        <v>21</v>
      </c>
      <c r="C9" s="8">
        <v>2409</v>
      </c>
      <c r="D9" s="8" t="b">
        <f t="shared" si="0"/>
        <v>1</v>
      </c>
      <c r="G9" s="5" t="s">
        <v>21</v>
      </c>
      <c r="H9" s="28" t="s">
        <v>123</v>
      </c>
      <c r="I9" s="8" t="b">
        <f t="shared" si="1"/>
        <v>0</v>
      </c>
      <c r="K9" s="5" t="s">
        <v>21</v>
      </c>
      <c r="L9" s="28" t="s">
        <v>123</v>
      </c>
      <c r="M9" s="8" t="b">
        <f t="shared" si="2"/>
        <v>1</v>
      </c>
      <c r="P9" s="5" t="s">
        <v>21</v>
      </c>
      <c r="Q9" s="28" t="s">
        <v>118</v>
      </c>
      <c r="R9" s="8">
        <v>65</v>
      </c>
      <c r="S9" s="8" t="str">
        <f t="shared" si="3"/>
        <v>B</v>
      </c>
    </row>
    <row r="10" spans="2:19" ht="15.75" x14ac:dyDescent="0.25">
      <c r="B10" s="5" t="s">
        <v>22</v>
      </c>
      <c r="C10" s="8">
        <v>2349</v>
      </c>
      <c r="D10" s="8" t="b">
        <f t="shared" si="0"/>
        <v>1</v>
      </c>
      <c r="G10" s="5" t="s">
        <v>22</v>
      </c>
      <c r="H10" s="28" t="s">
        <v>117</v>
      </c>
      <c r="I10" s="8" t="b">
        <f t="shared" si="1"/>
        <v>1</v>
      </c>
      <c r="K10" s="5" t="s">
        <v>22</v>
      </c>
      <c r="L10" s="28" t="s">
        <v>117</v>
      </c>
      <c r="M10" s="8" t="b">
        <f t="shared" si="2"/>
        <v>0</v>
      </c>
      <c r="P10" s="5" t="s">
        <v>22</v>
      </c>
      <c r="Q10" s="28" t="s">
        <v>120</v>
      </c>
      <c r="R10" s="8">
        <v>59</v>
      </c>
      <c r="S10" s="8" t="str">
        <f t="shared" si="3"/>
        <v>C</v>
      </c>
    </row>
    <row r="11" spans="2:19" ht="15.75" x14ac:dyDescent="0.25">
      <c r="B11" s="5" t="s">
        <v>24</v>
      </c>
      <c r="C11" s="8">
        <v>2820</v>
      </c>
      <c r="D11" s="8" t="b">
        <f t="shared" si="0"/>
        <v>0</v>
      </c>
      <c r="G11" s="5" t="s">
        <v>24</v>
      </c>
      <c r="H11" s="28" t="s">
        <v>119</v>
      </c>
      <c r="I11" s="8" t="b">
        <f t="shared" si="1"/>
        <v>1</v>
      </c>
      <c r="K11" s="5" t="s">
        <v>24</v>
      </c>
      <c r="L11" s="28" t="s">
        <v>119</v>
      </c>
      <c r="M11" s="8" t="b">
        <f t="shared" si="2"/>
        <v>1</v>
      </c>
      <c r="P11" s="5" t="s">
        <v>24</v>
      </c>
      <c r="Q11" s="28" t="s">
        <v>122</v>
      </c>
      <c r="R11" s="8">
        <v>52</v>
      </c>
      <c r="S11" s="8" t="str">
        <f t="shared" si="3"/>
        <v>C</v>
      </c>
    </row>
    <row r="12" spans="2:19" ht="15.75" x14ac:dyDescent="0.25">
      <c r="B12" s="5" t="s">
        <v>25</v>
      </c>
      <c r="C12" s="8">
        <v>2008</v>
      </c>
      <c r="D12" s="8" t="b">
        <f t="shared" si="0"/>
        <v>1</v>
      </c>
      <c r="G12" s="5" t="s">
        <v>25</v>
      </c>
      <c r="H12" s="28" t="s">
        <v>123</v>
      </c>
      <c r="I12" s="8" t="b">
        <f t="shared" si="1"/>
        <v>0</v>
      </c>
      <c r="K12" s="5" t="s">
        <v>25</v>
      </c>
      <c r="L12" s="28" t="s">
        <v>123</v>
      </c>
      <c r="M12" s="8" t="b">
        <f t="shared" si="2"/>
        <v>1</v>
      </c>
      <c r="P12" s="5" t="s">
        <v>25</v>
      </c>
      <c r="Q12" s="28" t="s">
        <v>118</v>
      </c>
      <c r="R12" s="8">
        <v>30</v>
      </c>
      <c r="S12" s="8" t="str">
        <f t="shared" si="3"/>
        <v>F</v>
      </c>
    </row>
  </sheetData>
  <mergeCells count="4">
    <mergeCell ref="B2:D2"/>
    <mergeCell ref="G2:I2"/>
    <mergeCell ref="K2:M2"/>
    <mergeCell ref="P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8"/>
  <sheetViews>
    <sheetView workbookViewId="0">
      <selection activeCell="N17" sqref="N17"/>
    </sheetView>
  </sheetViews>
  <sheetFormatPr defaultRowHeight="15" x14ac:dyDescent="0.25"/>
  <cols>
    <col min="2" max="2" width="26.42578125" bestFit="1" customWidth="1"/>
    <col min="3" max="3" width="14.28515625" bestFit="1" customWidth="1"/>
    <col min="8" max="8" width="15" customWidth="1"/>
    <col min="9" max="9" width="14" customWidth="1"/>
    <col min="10" max="10" width="18.42578125" bestFit="1" customWidth="1"/>
  </cols>
  <sheetData>
    <row r="4" spans="2:10" ht="15.75" x14ac:dyDescent="0.25">
      <c r="G4" s="35" t="s">
        <v>39</v>
      </c>
      <c r="H4" s="36" t="s">
        <v>133</v>
      </c>
      <c r="I4" s="37" t="s">
        <v>134</v>
      </c>
      <c r="J4" s="38" t="s">
        <v>135</v>
      </c>
    </row>
    <row r="5" spans="2:10" ht="15.75" x14ac:dyDescent="0.25">
      <c r="B5" s="29" t="s">
        <v>127</v>
      </c>
      <c r="C5" s="30">
        <v>600000</v>
      </c>
      <c r="G5" s="25">
        <v>1</v>
      </c>
      <c r="H5" s="39">
        <f>-PMT($C$6/12,$C$7*12,$C$5)</f>
        <v>28244.083333958821</v>
      </c>
      <c r="I5" s="39">
        <f>-IPMT($C$6/12,G5,$C$7*12,$C$5)</f>
        <v>6000</v>
      </c>
      <c r="J5" s="39">
        <f>-PPMT($C$6/12,G5,$C$7*12,$C$5)</f>
        <v>22244.083333958821</v>
      </c>
    </row>
    <row r="6" spans="2:10" ht="15.75" x14ac:dyDescent="0.25">
      <c r="B6" s="29" t="s">
        <v>128</v>
      </c>
      <c r="C6" s="31">
        <v>0.12</v>
      </c>
      <c r="G6" s="25">
        <v>2</v>
      </c>
      <c r="H6" s="39">
        <f t="shared" ref="H6:H28" si="0">-PMT($C$6/12,$C$7*12,$C$5)</f>
        <v>28244.083333958821</v>
      </c>
      <c r="I6" s="39">
        <f t="shared" ref="I6:I28" si="1">-IPMT($C$6/12,G6,$C$7*12,$C$5)</f>
        <v>5777.5591666604114</v>
      </c>
      <c r="J6" s="39">
        <f t="shared" ref="J6:J28" si="2">-PPMT($C$6/12,G6,$C$7*12,$C$5)</f>
        <v>22466.524167298408</v>
      </c>
    </row>
    <row r="7" spans="2:10" ht="15.75" x14ac:dyDescent="0.25">
      <c r="B7" s="29" t="s">
        <v>129</v>
      </c>
      <c r="C7" s="30">
        <v>2</v>
      </c>
      <c r="G7" s="25">
        <v>3</v>
      </c>
      <c r="H7" s="39">
        <f t="shared" si="0"/>
        <v>28244.083333958821</v>
      </c>
      <c r="I7" s="39">
        <f t="shared" si="1"/>
        <v>5552.8939249874293</v>
      </c>
      <c r="J7" s="39">
        <f t="shared" si="2"/>
        <v>22691.189408971393</v>
      </c>
    </row>
    <row r="8" spans="2:10" ht="15.75" x14ac:dyDescent="0.25">
      <c r="G8" s="25">
        <v>4</v>
      </c>
      <c r="H8" s="39">
        <f t="shared" si="0"/>
        <v>28244.083333958821</v>
      </c>
      <c r="I8" s="39">
        <f t="shared" si="1"/>
        <v>5325.9820308977141</v>
      </c>
      <c r="J8" s="39">
        <f t="shared" si="2"/>
        <v>22918.101303061107</v>
      </c>
    </row>
    <row r="9" spans="2:10" ht="18.75" x14ac:dyDescent="0.3">
      <c r="B9" s="32" t="s">
        <v>130</v>
      </c>
      <c r="C9" s="33">
        <f>-PMT(C6/12,C7*12,C5)</f>
        <v>28244.083333958821</v>
      </c>
      <c r="G9" s="25">
        <v>5</v>
      </c>
      <c r="H9" s="39">
        <f t="shared" si="0"/>
        <v>28244.083333958821</v>
      </c>
      <c r="I9" s="39">
        <f t="shared" si="1"/>
        <v>5096.8010178671029</v>
      </c>
      <c r="J9" s="39">
        <f t="shared" si="2"/>
        <v>23147.282316091718</v>
      </c>
    </row>
    <row r="10" spans="2:10" ht="18.75" x14ac:dyDescent="0.3">
      <c r="B10" s="32" t="s">
        <v>131</v>
      </c>
      <c r="C10" s="34">
        <f>-IPMT(C6/12,1,C7*12,C5)</f>
        <v>6000</v>
      </c>
      <c r="G10" s="25">
        <v>6</v>
      </c>
      <c r="H10" s="39">
        <f t="shared" si="0"/>
        <v>28244.083333958821</v>
      </c>
      <c r="I10" s="39">
        <f t="shared" si="1"/>
        <v>4865.328194706186</v>
      </c>
      <c r="J10" s="39">
        <f t="shared" si="2"/>
        <v>23378.755139252633</v>
      </c>
    </row>
    <row r="11" spans="2:10" ht="18.75" x14ac:dyDescent="0.3">
      <c r="B11" s="32" t="s">
        <v>132</v>
      </c>
      <c r="C11" s="34">
        <f>-PPMT(C6/12,1,C7*12,C5)</f>
        <v>22244.083333958821</v>
      </c>
      <c r="G11" s="25">
        <v>7</v>
      </c>
      <c r="H11" s="39">
        <f t="shared" si="0"/>
        <v>28244.083333958821</v>
      </c>
      <c r="I11" s="39">
        <f t="shared" si="1"/>
        <v>4631.5406433136586</v>
      </c>
      <c r="J11" s="39">
        <f t="shared" si="2"/>
        <v>23612.542690645165</v>
      </c>
    </row>
    <row r="12" spans="2:10" ht="15.75" x14ac:dyDescent="0.25">
      <c r="G12" s="25">
        <v>8</v>
      </c>
      <c r="H12" s="39">
        <f t="shared" si="0"/>
        <v>28244.083333958821</v>
      </c>
      <c r="I12" s="39">
        <f t="shared" si="1"/>
        <v>4395.4152164072075</v>
      </c>
      <c r="J12" s="39">
        <f t="shared" si="2"/>
        <v>23848.668117551613</v>
      </c>
    </row>
    <row r="13" spans="2:10" ht="15.75" x14ac:dyDescent="0.25">
      <c r="G13" s="25">
        <v>9</v>
      </c>
      <c r="H13" s="39">
        <f t="shared" si="0"/>
        <v>28244.083333958821</v>
      </c>
      <c r="I13" s="39">
        <f t="shared" si="1"/>
        <v>4156.9285352316911</v>
      </c>
      <c r="J13" s="39">
        <f t="shared" si="2"/>
        <v>24087.15479872713</v>
      </c>
    </row>
    <row r="14" spans="2:10" ht="15.75" x14ac:dyDescent="0.25">
      <c r="G14" s="25">
        <v>10</v>
      </c>
      <c r="H14" s="39">
        <f t="shared" si="0"/>
        <v>28244.083333958821</v>
      </c>
      <c r="I14" s="39">
        <f t="shared" si="1"/>
        <v>3916.0569872444194</v>
      </c>
      <c r="J14" s="39">
        <f t="shared" si="2"/>
        <v>24328.026346714403</v>
      </c>
    </row>
    <row r="15" spans="2:10" ht="15.75" x14ac:dyDescent="0.25">
      <c r="G15" s="25">
        <v>11</v>
      </c>
      <c r="H15" s="39">
        <f t="shared" si="0"/>
        <v>28244.083333958821</v>
      </c>
      <c r="I15" s="39">
        <f t="shared" si="1"/>
        <v>3672.7767237772759</v>
      </c>
      <c r="J15" s="39">
        <f t="shared" si="2"/>
        <v>24571.306610181546</v>
      </c>
    </row>
    <row r="16" spans="2:10" ht="15.75" x14ac:dyDescent="0.25">
      <c r="G16" s="25">
        <v>12</v>
      </c>
      <c r="H16" s="39">
        <f t="shared" si="0"/>
        <v>28244.083333958821</v>
      </c>
      <c r="I16" s="39">
        <f t="shared" si="1"/>
        <v>3427.0636576754605</v>
      </c>
      <c r="J16" s="39">
        <f t="shared" si="2"/>
        <v>24817.019676283362</v>
      </c>
    </row>
    <row r="17" spans="7:10" ht="15.75" x14ac:dyDescent="0.25">
      <c r="G17" s="25">
        <v>13</v>
      </c>
      <c r="H17" s="39">
        <f t="shared" si="0"/>
        <v>28244.083333958821</v>
      </c>
      <c r="I17" s="39">
        <f t="shared" si="1"/>
        <v>3178.8934609126263</v>
      </c>
      <c r="J17" s="39">
        <f t="shared" si="2"/>
        <v>25065.189873046194</v>
      </c>
    </row>
    <row r="18" spans="7:10" ht="15.75" x14ac:dyDescent="0.25">
      <c r="G18" s="25">
        <v>14</v>
      </c>
      <c r="H18" s="39">
        <f t="shared" si="0"/>
        <v>28244.083333958821</v>
      </c>
      <c r="I18" s="39">
        <f t="shared" si="1"/>
        <v>2928.2415621821647</v>
      </c>
      <c r="J18" s="39">
        <f t="shared" si="2"/>
        <v>25315.841771776657</v>
      </c>
    </row>
    <row r="19" spans="7:10" ht="15.75" x14ac:dyDescent="0.25">
      <c r="G19" s="25">
        <v>15</v>
      </c>
      <c r="H19" s="39">
        <f t="shared" si="0"/>
        <v>28244.083333958821</v>
      </c>
      <c r="I19" s="39">
        <f t="shared" si="1"/>
        <v>2675.0831444643982</v>
      </c>
      <c r="J19" s="39">
        <f t="shared" si="2"/>
        <v>25569.000189494422</v>
      </c>
    </row>
    <row r="20" spans="7:10" ht="15.75" x14ac:dyDescent="0.25">
      <c r="G20" s="25">
        <v>16</v>
      </c>
      <c r="H20" s="39">
        <f t="shared" si="0"/>
        <v>28244.083333958821</v>
      </c>
      <c r="I20" s="39">
        <f t="shared" si="1"/>
        <v>2419.3931425694541</v>
      </c>
      <c r="J20" s="39">
        <f t="shared" si="2"/>
        <v>25824.690191389371</v>
      </c>
    </row>
    <row r="21" spans="7:10" ht="15.75" x14ac:dyDescent="0.25">
      <c r="G21" s="25">
        <v>17</v>
      </c>
      <c r="H21" s="39">
        <f t="shared" si="0"/>
        <v>28244.083333958821</v>
      </c>
      <c r="I21" s="39">
        <f t="shared" si="1"/>
        <v>2161.1462406555597</v>
      </c>
      <c r="J21" s="39">
        <f t="shared" si="2"/>
        <v>26082.937093303259</v>
      </c>
    </row>
    <row r="22" spans="7:10" ht="15.75" x14ac:dyDescent="0.25">
      <c r="G22" s="25">
        <v>18</v>
      </c>
      <c r="H22" s="39">
        <f t="shared" si="0"/>
        <v>28244.083333958821</v>
      </c>
      <c r="I22" s="39">
        <f t="shared" si="1"/>
        <v>1900.3168697225271</v>
      </c>
      <c r="J22" s="39">
        <f t="shared" si="2"/>
        <v>26343.766464236291</v>
      </c>
    </row>
    <row r="23" spans="7:10" ht="15.75" x14ac:dyDescent="0.25">
      <c r="G23" s="25">
        <v>19</v>
      </c>
      <c r="H23" s="39">
        <f t="shared" si="0"/>
        <v>28244.083333958821</v>
      </c>
      <c r="I23" s="39">
        <f t="shared" si="1"/>
        <v>1636.8792050801642</v>
      </c>
      <c r="J23" s="39">
        <f t="shared" si="2"/>
        <v>26607.204128878657</v>
      </c>
    </row>
    <row r="24" spans="7:10" ht="15.75" x14ac:dyDescent="0.25">
      <c r="G24" s="25">
        <v>20</v>
      </c>
      <c r="H24" s="39">
        <f t="shared" si="0"/>
        <v>28244.083333958821</v>
      </c>
      <c r="I24" s="39">
        <f t="shared" si="1"/>
        <v>1370.8071637913777</v>
      </c>
      <c r="J24" s="39">
        <f t="shared" si="2"/>
        <v>26873.276170167443</v>
      </c>
    </row>
    <row r="25" spans="7:10" ht="15.75" x14ac:dyDescent="0.25">
      <c r="G25" s="25">
        <v>21</v>
      </c>
      <c r="H25" s="39">
        <f t="shared" si="0"/>
        <v>28244.083333958821</v>
      </c>
      <c r="I25" s="39">
        <f t="shared" si="1"/>
        <v>1102.0744020897032</v>
      </c>
      <c r="J25" s="39">
        <f t="shared" si="2"/>
        <v>27142.008931869121</v>
      </c>
    </row>
    <row r="26" spans="7:10" ht="15.75" x14ac:dyDescent="0.25">
      <c r="G26" s="25">
        <v>22</v>
      </c>
      <c r="H26" s="39">
        <f t="shared" si="0"/>
        <v>28244.083333958821</v>
      </c>
      <c r="I26" s="39">
        <f t="shared" si="1"/>
        <v>830.65431277101197</v>
      </c>
      <c r="J26" s="39">
        <f t="shared" si="2"/>
        <v>27413.429021187807</v>
      </c>
    </row>
    <row r="27" spans="7:10" ht="15.75" x14ac:dyDescent="0.25">
      <c r="G27" s="25">
        <v>23</v>
      </c>
      <c r="H27" s="39">
        <f t="shared" si="0"/>
        <v>28244.083333958821</v>
      </c>
      <c r="I27" s="39">
        <f t="shared" si="1"/>
        <v>556.52002255913385</v>
      </c>
      <c r="J27" s="39">
        <f t="shared" si="2"/>
        <v>27687.563311399688</v>
      </c>
    </row>
    <row r="28" spans="7:10" ht="15.75" x14ac:dyDescent="0.25">
      <c r="G28" s="25">
        <v>24</v>
      </c>
      <c r="H28" s="39">
        <f t="shared" si="0"/>
        <v>28244.083333958821</v>
      </c>
      <c r="I28" s="39">
        <f t="shared" si="1"/>
        <v>279.64438944513688</v>
      </c>
      <c r="J28" s="39">
        <f t="shared" si="2"/>
        <v>27964.43894451368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Math &amp; Trig</vt:lpstr>
      <vt:lpstr>Date &amp; Time </vt:lpstr>
      <vt:lpstr>Text</vt:lpstr>
      <vt:lpstr>Statistical</vt:lpstr>
      <vt:lpstr>Lookup &amp; Reference</vt:lpstr>
      <vt:lpstr>Logical</vt:lpstr>
      <vt:lpstr>Financial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Rohit Verma</dc:creator>
  <cp:lastModifiedBy>Rohit Verma</cp:lastModifiedBy>
  <dcterms:created xsi:type="dcterms:W3CDTF">2025-04-04T04:08:01Z</dcterms:created>
  <dcterms:modified xsi:type="dcterms:W3CDTF">2025-04-05T05:07:21Z</dcterms:modified>
</cp:coreProperties>
</file>